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PS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část'!$C$127:$K$195</definedName>
    <definedName name="_xlnm.Print_Area" localSheetId="1">'01 - Stavební část'!$C$4:$J$76,'01 - Stavební část'!$C$82:$J$109,'01 - Stavební část'!$C$115:$J$195</definedName>
    <definedName name="_xlnm.Print_Titles" localSheetId="1">'01 - Stavební část'!$127:$127</definedName>
    <definedName name="_xlnm._FilterDatabase" localSheetId="2" hidden="1">'02 - EPS'!$C$120:$K$165</definedName>
    <definedName name="_xlnm.Print_Area" localSheetId="2">'02 - EPS'!$C$4:$J$76,'02 - EPS'!$C$82:$J$102,'02 - EPS'!$C$108:$J$165</definedName>
    <definedName name="_xlnm.Print_Titles" localSheetId="2">'02 - EPS'!$120:$120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115"/>
  <c r="E7"/>
  <c r="E111"/>
  <c i="2" r="J37"/>
  <c r="J36"/>
  <c i="1" r="AY95"/>
  <c i="2" r="J35"/>
  <c i="1" r="AX95"/>
  <c i="2" r="BI195"/>
  <c r="BH195"/>
  <c r="BG195"/>
  <c r="BF195"/>
  <c r="T195"/>
  <c r="T194"/>
  <c r="R195"/>
  <c r="R194"/>
  <c r="P195"/>
  <c r="P194"/>
  <c r="BI193"/>
  <c r="BH193"/>
  <c r="BG193"/>
  <c r="BF193"/>
  <c r="T193"/>
  <c r="T192"/>
  <c r="T191"/>
  <c r="R193"/>
  <c r="R192"/>
  <c r="R191"/>
  <c r="P193"/>
  <c r="P192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92"/>
  <c r="J17"/>
  <c r="J15"/>
  <c r="E15"/>
  <c r="F124"/>
  <c r="J14"/>
  <c r="J12"/>
  <c r="J122"/>
  <c r="E7"/>
  <c r="E118"/>
  <c i="1" r="L90"/>
  <c r="AM90"/>
  <c r="AM89"/>
  <c r="L89"/>
  <c r="AM87"/>
  <c r="L87"/>
  <c r="L85"/>
  <c r="L84"/>
  <c i="2" r="BK195"/>
  <c r="J178"/>
  <c r="BK170"/>
  <c r="J159"/>
  <c r="BK137"/>
  <c r="J185"/>
  <c r="J176"/>
  <c r="J170"/>
  <c r="BK159"/>
  <c r="J135"/>
  <c r="J183"/>
  <c r="BK162"/>
  <c r="J131"/>
  <c r="BK165"/>
  <c r="BK153"/>
  <c r="J137"/>
  <c i="3" r="BK161"/>
  <c r="J154"/>
  <c r="J136"/>
  <c r="J129"/>
  <c r="BK163"/>
  <c r="BK153"/>
  <c r="BK149"/>
  <c r="BK144"/>
  <c r="BK136"/>
  <c r="BK123"/>
  <c r="BK164"/>
  <c r="BK159"/>
  <c r="J153"/>
  <c r="BK134"/>
  <c r="BK125"/>
  <c r="J159"/>
  <c r="J146"/>
  <c r="BK129"/>
  <c i="2" r="BK193"/>
  <c r="BK176"/>
  <c r="BK164"/>
  <c r="BK155"/>
  <c r="J195"/>
  <c r="BK183"/>
  <c r="J174"/>
  <c r="J167"/>
  <c r="J154"/>
  <c r="BK187"/>
  <c r="BK166"/>
  <c r="J150"/>
  <c i="1" r="AS94"/>
  <c i="2" r="J138"/>
  <c i="3" r="BK155"/>
  <c r="J138"/>
  <c r="BK130"/>
  <c r="BK165"/>
  <c r="J158"/>
  <c r="BK150"/>
  <c r="BK146"/>
  <c r="J140"/>
  <c r="BK127"/>
  <c r="J160"/>
  <c r="BK154"/>
  <c r="J147"/>
  <c r="BK128"/>
  <c r="J123"/>
  <c r="J155"/>
  <c r="J144"/>
  <c r="J130"/>
  <c i="2" r="BK185"/>
  <c r="BK174"/>
  <c r="J163"/>
  <c r="BK157"/>
  <c r="J153"/>
  <c r="J187"/>
  <c r="BK178"/>
  <c r="J168"/>
  <c r="J155"/>
  <c r="BK131"/>
  <c r="BK168"/>
  <c r="BK163"/>
  <c r="BK133"/>
  <c r="J166"/>
  <c r="BK150"/>
  <c r="J133"/>
  <c i="3" r="BK158"/>
  <c r="J151"/>
  <c r="J132"/>
  <c r="J164"/>
  <c r="BK157"/>
  <c r="J148"/>
  <c r="BK142"/>
  <c r="J128"/>
  <c r="J125"/>
  <c r="J163"/>
  <c r="J157"/>
  <c r="J150"/>
  <c r="BK132"/>
  <c r="J127"/>
  <c r="BK162"/>
  <c r="J149"/>
  <c r="J131"/>
  <c i="2" r="J189"/>
  <c r="J180"/>
  <c r="J172"/>
  <c r="J162"/>
  <c r="BK154"/>
  <c r="BK138"/>
  <c r="BK189"/>
  <c r="BK180"/>
  <c r="BK172"/>
  <c r="J164"/>
  <c r="BK140"/>
  <c r="J193"/>
  <c r="J165"/>
  <c r="BK135"/>
  <c r="BK167"/>
  <c r="J157"/>
  <c r="J140"/>
  <c i="3" r="BK160"/>
  <c r="BK140"/>
  <c r="J134"/>
  <c r="J124"/>
  <c r="J162"/>
  <c r="BK151"/>
  <c r="BK147"/>
  <c r="BK138"/>
  <c r="BK126"/>
  <c r="J165"/>
  <c r="J161"/>
  <c r="BK156"/>
  <c r="BK148"/>
  <c r="BK131"/>
  <c r="BK124"/>
  <c r="J156"/>
  <c r="J142"/>
  <c r="J126"/>
  <c i="2" l="1" r="P130"/>
  <c r="R139"/>
  <c r="R152"/>
  <c r="P161"/>
  <c r="P171"/>
  <c r="R182"/>
  <c i="3" r="P122"/>
  <c r="R137"/>
  <c i="2" r="R130"/>
  <c r="R129"/>
  <c r="T139"/>
  <c r="T152"/>
  <c r="R161"/>
  <c r="T171"/>
  <c r="P182"/>
  <c i="3" r="T122"/>
  <c r="BK152"/>
  <c r="J152"/>
  <c r="J101"/>
  <c i="2" r="T130"/>
  <c r="T129"/>
  <c r="P139"/>
  <c r="P152"/>
  <c r="BK161"/>
  <c r="BK171"/>
  <c r="J171"/>
  <c r="J104"/>
  <c r="BK182"/>
  <c r="J182"/>
  <c r="J105"/>
  <c i="3" r="BK122"/>
  <c r="BK137"/>
  <c r="J137"/>
  <c r="J100"/>
  <c r="P152"/>
  <c i="2" r="BK130"/>
  <c r="J130"/>
  <c r="J98"/>
  <c r="BK139"/>
  <c r="J139"/>
  <c r="J99"/>
  <c r="BK152"/>
  <c r="J152"/>
  <c r="J100"/>
  <c r="T161"/>
  <c r="R171"/>
  <c r="T182"/>
  <c i="3" r="R122"/>
  <c r="P137"/>
  <c r="T137"/>
  <c r="R152"/>
  <c r="T152"/>
  <c i="2" r="BK194"/>
  <c r="J194"/>
  <c r="J108"/>
  <c r="BK158"/>
  <c r="J158"/>
  <c r="J101"/>
  <c r="BK192"/>
  <c r="J192"/>
  <c r="J107"/>
  <c i="3" r="BK133"/>
  <c r="J133"/>
  <c r="J98"/>
  <c r="BK135"/>
  <c r="J135"/>
  <c r="J99"/>
  <c i="2" r="BK129"/>
  <c r="J161"/>
  <c r="J103"/>
  <c i="3" r="J89"/>
  <c r="J92"/>
  <c r="J117"/>
  <c r="BE128"/>
  <c r="BE134"/>
  <c r="BE136"/>
  <c r="BE138"/>
  <c r="BE140"/>
  <c r="BE150"/>
  <c r="BE153"/>
  <c r="BE157"/>
  <c r="BE158"/>
  <c r="BE159"/>
  <c r="BE163"/>
  <c r="E85"/>
  <c r="BE129"/>
  <c r="BE142"/>
  <c r="BE149"/>
  <c r="BE151"/>
  <c r="BE161"/>
  <c r="F92"/>
  <c r="BE123"/>
  <c r="BE124"/>
  <c r="BE127"/>
  <c r="BE131"/>
  <c r="BE132"/>
  <c r="BE154"/>
  <c r="BE160"/>
  <c r="BE164"/>
  <c r="BE165"/>
  <c r="F91"/>
  <c r="BE125"/>
  <c r="BE126"/>
  <c r="BE130"/>
  <c r="BE144"/>
  <c r="BE146"/>
  <c r="BE147"/>
  <c r="BE148"/>
  <c r="BE155"/>
  <c r="BE156"/>
  <c r="BE162"/>
  <c i="2" r="J125"/>
  <c r="BE163"/>
  <c r="J89"/>
  <c r="F125"/>
  <c r="BE137"/>
  <c r="BE138"/>
  <c r="BE153"/>
  <c r="BE154"/>
  <c r="BE155"/>
  <c r="BE157"/>
  <c r="BE159"/>
  <c r="BE167"/>
  <c r="BE195"/>
  <c r="E85"/>
  <c r="J91"/>
  <c r="BE150"/>
  <c r="BE162"/>
  <c r="BE164"/>
  <c r="BE165"/>
  <c r="BE166"/>
  <c r="BE168"/>
  <c r="BE183"/>
  <c r="BE185"/>
  <c r="BE193"/>
  <c r="F91"/>
  <c r="BE131"/>
  <c r="BE133"/>
  <c r="BE135"/>
  <c r="BE140"/>
  <c r="BE170"/>
  <c r="BE172"/>
  <c r="BE174"/>
  <c r="BE176"/>
  <c r="BE178"/>
  <c r="BE180"/>
  <c r="BE187"/>
  <c r="BE189"/>
  <c r="F34"/>
  <c i="1" r="BA95"/>
  <c i="3" r="F35"/>
  <c i="1" r="BB96"/>
  <c i="3" r="F36"/>
  <c i="1" r="BC96"/>
  <c i="2" r="F35"/>
  <c i="1" r="BB95"/>
  <c i="2" r="J34"/>
  <c i="1" r="AW95"/>
  <c i="3" r="F37"/>
  <c i="1" r="BD96"/>
  <c i="2" r="F36"/>
  <c i="1" r="BC95"/>
  <c i="3" r="J34"/>
  <c i="1" r="AW96"/>
  <c i="2" r="F37"/>
  <c i="1" r="BD95"/>
  <c i="3" r="F34"/>
  <c i="1" r="BA96"/>
  <c i="2" l="1" r="R160"/>
  <c r="T160"/>
  <c r="T128"/>
  <c i="3" r="T121"/>
  <c r="R121"/>
  <c i="2" r="BK160"/>
  <c r="J160"/>
  <c r="J102"/>
  <c i="3" r="P121"/>
  <c i="1" r="AU96"/>
  <c i="2" r="P160"/>
  <c r="P129"/>
  <c r="P128"/>
  <c i="1" r="AU95"/>
  <c i="3" r="BK121"/>
  <c r="J121"/>
  <c r="J96"/>
  <c i="2" r="R128"/>
  <c r="BK191"/>
  <c r="J191"/>
  <c r="J106"/>
  <c i="3" r="J122"/>
  <c r="J97"/>
  <c i="2" r="J129"/>
  <c r="J97"/>
  <c r="F33"/>
  <c i="1" r="AZ95"/>
  <c i="3" r="J33"/>
  <c i="1" r="AV96"/>
  <c r="AT96"/>
  <c i="2" r="J33"/>
  <c i="1" r="AV95"/>
  <c r="AT95"/>
  <c r="BB94"/>
  <c r="W31"/>
  <c r="BD94"/>
  <c r="W33"/>
  <c i="3" r="F33"/>
  <c i="1" r="AZ96"/>
  <c r="BC94"/>
  <c r="W32"/>
  <c r="BA94"/>
  <c r="AW94"/>
  <c r="AK30"/>
  <c i="2" l="1" r="BK128"/>
  <c r="J128"/>
  <c i="1" r="AU94"/>
  <c r="AZ94"/>
  <c r="W29"/>
  <c r="AY94"/>
  <c r="W30"/>
  <c i="3" r="J30"/>
  <c i="1" r="AG96"/>
  <c i="2" r="J30"/>
  <c i="1" r="AG95"/>
  <c r="AX94"/>
  <c i="3" l="1" r="J39"/>
  <c i="2" r="J39"/>
  <c r="J96"/>
  <c i="1" r="AN96"/>
  <c r="AN95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<sst xmlns="http://schemas.openxmlformats.org/spreadsheetml/2006/main">
  <si>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</si>
  <si>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</si>
  <si>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</si>
  <si>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</si>
  <si>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{c6232770-b404-4451-82ba-6ae21a121318}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</si>
  <si>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</si>
  <si>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</si>
  <si>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</si>
  <si>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</si>
  <si>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</si>
  <si>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</si>
  <si>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</si>
  <si>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</si>
  <si>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</si>
  <si>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BH2023023-SO5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</si>
  <si>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</si>
  <si>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</si>
  <si>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protipožárních dveří - ZČU  PLZEŇ - objekt FEL - SO5</t>
  </si>
  <si>
    <t>KSO:</t>
  </si>
  <si>
    <t>CC-CZ:</t>
  </si>
  <si>
    <t>Místo:</t>
  </si>
  <si>
    <t>Univerzitní 2795/26, Plzeň</t>
  </si>
  <si>
    <t>Datum:</t>
  </si>
  <si>
    <t>28. 2. 2024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</si>
  <si>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</si>
  <si>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</si>
  <si>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</si>
  <si>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</si>
  <si>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</si>
  <si>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</si>
  <si>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</si>
  <si>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</si>
  <si>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</si>
  <si>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</si>
  <si>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</si>
  <si>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</si>
  <si>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</si>
  <si>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</si>
  <si>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</si>
  <si>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</si>
  <si>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</si>
  <si>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</si>
  <si>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</si>
  <si>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</si>
  <si>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</si>
  <si>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</si>
  <si>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</si>
  <si>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</si>
  <si>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</si>
  <si>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</si>
  <si>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</si>
  <si>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</si>
  <si>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</si>
  <si>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</si>
  <si>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</si>
  <si>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</si>
  <si>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</si>
  <si>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</si>
  <si>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</si>
  <si>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</si>
  <si>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</si>
  <si>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</si>
  <si>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</si>
  <si>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</si>
  <si>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</si>
  <si>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</si>
  <si>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</si>
  <si>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</si>
  <si>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</si>
  <si>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</si>
  <si>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</si>
  <si>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</si>
  <si>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</si>
  <si>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</si>
  <si>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</si>
  <si>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</si>
  <si>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</si>
  <si>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</si>
  <si>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</si>
  <si>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</si>
  <si>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</si>
  <si>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</si>
  <si>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</si>
  <si>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{7f001422-e371-41b0-9d2e-89fb5fe6ef02}</t>
  </si>
  <si>
    <t>2</t>
  </si>
  <si>
    <t>02</t>
  </si>
  <si>
    <t>EPS</t>
  </si>
  <si>
    <t>{76a3393a-8168-4c3b-b605-53f6d8293d40}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</si>
  <si>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</si>
  <si>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</si>
  <si>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</si>
  <si>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</si>
  <si>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</si>
  <si>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</si>
  <si>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</si>
  <si>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</si>
  <si>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</si>
  <si>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</si>
  <si>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</si>
  <si>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</si>
  <si>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</si>
  <si>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</si>
  <si>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</si>
  <si>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</si>
  <si>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</si>
  <si>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</si>
  <si>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</si>
  <si>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</si>
  <si>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</si>
  <si>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</si>
  <si>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</si>
  <si>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</si>
  <si>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</si>
  <si>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</si>
  <si>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</si>
  <si>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</si>
  <si>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</si>
  <si>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</si>
  <si>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</si>
  <si>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</si>
  <si>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</si>
  <si>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</si>
  <si>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</si>
  <si>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</si>
  <si>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</si>
  <si>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</si>
  <si>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</si>
  <si>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</si>
  <si>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</si>
  <si>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</si>
  <si>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4</t>
  </si>
  <si>
    <t>-950242291</t>
  </si>
  <si>
    <t>VV</t>
  </si>
  <si>
    <t>14*2*2,5</t>
  </si>
  <si>
    <t>612325225</t>
  </si>
  <si>
    <t>Vápenocementová štuková omítka malých ploch přes 1 do 4 m2 na stěnách</t>
  </si>
  <si>
    <t>kus</t>
  </si>
  <si>
    <t>-1993166851</t>
  </si>
  <si>
    <t>14*2</t>
  </si>
  <si>
    <t>3</t>
  </si>
  <si>
    <t>619995001</t>
  </si>
  <si>
    <t>Začištění omítek kolem oken, dveří, podlah nebo obkladů</t>
  </si>
  <si>
    <t>m</t>
  </si>
  <si>
    <t>-985604040</t>
  </si>
  <si>
    <t>14*(2,1+2,2+2,1)*2</t>
  </si>
  <si>
    <t>642944221</t>
  </si>
  <si>
    <t>Osazování ocelových zárubní dodatečné pl přes 2,5 m2</t>
  </si>
  <si>
    <t>85432303</t>
  </si>
  <si>
    <t>5</t>
  </si>
  <si>
    <t>M</t>
  </si>
  <si>
    <t>55331766</t>
  </si>
  <si>
    <t>zárubeň dvoukřídlá ocelová pro zdění s protipožární úpravou tl stěny 160-200mm rozměru 2200/1970, 2100mm</t>
  </si>
  <si>
    <t>8</t>
  </si>
  <si>
    <t>-1809005415</t>
  </si>
  <si>
    <t>9</t>
  </si>
  <si>
    <t>Ostatní konstrukce a práce, bourání</t>
  </si>
  <si>
    <t>952901111</t>
  </si>
  <si>
    <t>Vyčištění budov bytové a občanské výstavby při výšce podlaží do 4 m</t>
  </si>
  <si>
    <t>402069308</t>
  </si>
  <si>
    <t>Objekt 5</t>
  </si>
  <si>
    <t>"1NP" 11,7+53,2+54,2</t>
  </si>
  <si>
    <t>"2NP" 11,7+104,6</t>
  </si>
  <si>
    <t>"3NP" 11,7+104,6</t>
  </si>
  <si>
    <t>"4NP" 11,7+104,6</t>
  </si>
  <si>
    <t>"5NP" 11,7+104,6</t>
  </si>
  <si>
    <t>"6NP" 11,7+104,6</t>
  </si>
  <si>
    <t>"7NP" 11,7+104,6</t>
  </si>
  <si>
    <t>Součet</t>
  </si>
  <si>
    <t>7</t>
  </si>
  <si>
    <t>968072456</t>
  </si>
  <si>
    <t>Vybourání kovových dveřních zárubní pl přes 2 m2</t>
  </si>
  <si>
    <t>1406868684</t>
  </si>
  <si>
    <t>14*2,2*2,1</t>
  </si>
  <si>
    <t>997</t>
  </si>
  <si>
    <t>Přesun sutě</t>
  </si>
  <si>
    <t>997013154</t>
  </si>
  <si>
    <t>Vnitrostaveništní doprava suti a vybouraných hmot pro budovy v přes 12 do 15 m s omezením mechanizace</t>
  </si>
  <si>
    <t>t</t>
  </si>
  <si>
    <t>-389537900</t>
  </si>
  <si>
    <t>997013501</t>
  </si>
  <si>
    <t>Odvoz suti a vybouraných hmot na skládku nebo meziskládku do 1 km se složením</t>
  </si>
  <si>
    <t>595763208</t>
  </si>
  <si>
    <t>10</t>
  </si>
  <si>
    <t>997013509</t>
  </si>
  <si>
    <t>Příplatek k odvozu suti a vybouraných hmot na skládku ZKD 1 km přes 1 km</t>
  </si>
  <si>
    <t>880499138</t>
  </si>
  <si>
    <t>4,863*13 'Přepočtené koeficientem množství</t>
  </si>
  <si>
    <t>11</t>
  </si>
  <si>
    <t>997013631</t>
  </si>
  <si>
    <t>Poplatek za uložení na skládce (skládkovné) stavebního odpadu směsného kód odpadu 17 09 04</t>
  </si>
  <si>
    <t>1334566363</t>
  </si>
  <si>
    <t>998</t>
  </si>
  <si>
    <t>Přesun hmot</t>
  </si>
  <si>
    <t>998011010</t>
  </si>
  <si>
    <t>Přesun hmot pro budovy zděné s omezením mechanizace pro budovy v přes 12 do 24 m</t>
  </si>
  <si>
    <t>-1617260096</t>
  </si>
  <si>
    <t>PSV</t>
  </si>
  <si>
    <t>Práce a dodávky PSV</t>
  </si>
  <si>
    <t>766</t>
  </si>
  <si>
    <t>Konstrukce truhlářské</t>
  </si>
  <si>
    <t>13</t>
  </si>
  <si>
    <t>766660012</t>
  </si>
  <si>
    <t>Montáž dveřních křídel otvíravých dvoukřídlových š přes 1,45 m do ocelové zárubně</t>
  </si>
  <si>
    <t>16</t>
  </si>
  <si>
    <t>-1720239806</t>
  </si>
  <si>
    <t>14</t>
  </si>
  <si>
    <t>61162069R</t>
  </si>
  <si>
    <t>dveře dvoukřídlé dřevotřískové protipožární EI (EW) 30 D3 povrch fóliový plné 2200x1970-2100mm - dekor dub</t>
  </si>
  <si>
    <t>32</t>
  </si>
  <si>
    <t>-384270175</t>
  </si>
  <si>
    <t>15</t>
  </si>
  <si>
    <t>766660717</t>
  </si>
  <si>
    <t>Montáž samozavírače na ocelovou zárubeň a dveřní křídlo</t>
  </si>
  <si>
    <t>1596320557</t>
  </si>
  <si>
    <t>54917250</t>
  </si>
  <si>
    <t>samozavírač dveří hydraulický</t>
  </si>
  <si>
    <t>1868161348</t>
  </si>
  <si>
    <t>17</t>
  </si>
  <si>
    <t>766660729</t>
  </si>
  <si>
    <t>Montáž dveřního interiérového kování - štítku s klikou</t>
  </si>
  <si>
    <t>691869976</t>
  </si>
  <si>
    <t>18</t>
  </si>
  <si>
    <t>54914124</t>
  </si>
  <si>
    <t>kování rozetové koule/klika</t>
  </si>
  <si>
    <t>-1838395968</t>
  </si>
  <si>
    <t>19</t>
  </si>
  <si>
    <t>766691915</t>
  </si>
  <si>
    <t>Vyvěšení nebo zavěšení dřevěných křídel dveří pl přes 2 m2</t>
  </si>
  <si>
    <t>-1188921117</t>
  </si>
  <si>
    <t>20</t>
  </si>
  <si>
    <t>998766113</t>
  </si>
  <si>
    <t>Přesun hmot tonážní pro kce truhlářské s omezením mechanizace v objektech v přes 12 do 24 m</t>
  </si>
  <si>
    <t>-1173428419</t>
  </si>
  <si>
    <t>783</t>
  </si>
  <si>
    <t>Dokončovací práce - nátěry</t>
  </si>
  <si>
    <t>783000103</t>
  </si>
  <si>
    <t>Ochrana podlah nebo vodorovných ploch při provádění nátěrů položením fólie</t>
  </si>
  <si>
    <t>-565752788</t>
  </si>
  <si>
    <t>14*7,5</t>
  </si>
  <si>
    <t>22</t>
  </si>
  <si>
    <t>58124844</t>
  </si>
  <si>
    <t>fólie pro malířské potřeby zakrývací tl 25µ 4x5m</t>
  </si>
  <si>
    <t>-1872991558</t>
  </si>
  <si>
    <t>105*1,05 'Přepočtené koeficientem množství</t>
  </si>
  <si>
    <t>23</t>
  </si>
  <si>
    <t>783301313</t>
  </si>
  <si>
    <t>Odmaštění zámečnických konstrukcí ředidlovým odmašťovačem</t>
  </si>
  <si>
    <t>782010953</t>
  </si>
  <si>
    <t>14*(2,1+2,2+2,1)*0,4</t>
  </si>
  <si>
    <t>24</t>
  </si>
  <si>
    <t>783314101</t>
  </si>
  <si>
    <t>Základní jednonásobný syntetický nátěr zámečnických konstrukcí</t>
  </si>
  <si>
    <t>-40066801</t>
  </si>
  <si>
    <t>25</t>
  </si>
  <si>
    <t>783317101</t>
  </si>
  <si>
    <t>Krycí jednonásobný syntetický standardní nátěr zámečnických konstrukcí</t>
  </si>
  <si>
    <t>1934651774</t>
  </si>
  <si>
    <t>784</t>
  </si>
  <si>
    <t>Dokončovací práce - malby a tapety</t>
  </si>
  <si>
    <t>26</t>
  </si>
  <si>
    <t>784111001</t>
  </si>
  <si>
    <t>Oprášení (ometení ) podkladu v místnostech v do 3,80 m</t>
  </si>
  <si>
    <t>-1379489728</t>
  </si>
  <si>
    <t>27</t>
  </si>
  <si>
    <t>784181121</t>
  </si>
  <si>
    <t>Hloubková jednonásobná bezbarvá penetrace podkladu v místnostech v do 3,80 m</t>
  </si>
  <si>
    <t>-1657684287</t>
  </si>
  <si>
    <t>28</t>
  </si>
  <si>
    <t>784191005</t>
  </si>
  <si>
    <t>Čištění vnitřních ploch dveří nebo vrat po provedení malířských prací</t>
  </si>
  <si>
    <t>1956527588</t>
  </si>
  <si>
    <t>14*2,2*2,1*2</t>
  </si>
  <si>
    <t>29</t>
  </si>
  <si>
    <t>784221101</t>
  </si>
  <si>
    <t>Dvojnásobné bílé malby ze směsí za sucha dobře otěruvzdorných v místnostech do 3,80 m</t>
  </si>
  <si>
    <t>-1155684563</t>
  </si>
  <si>
    <t>VRN</t>
  </si>
  <si>
    <t>Vedlejší rozpočtové náklady</t>
  </si>
  <si>
    <t>VRN3</t>
  </si>
  <si>
    <t>Zařízení staveniště</t>
  </si>
  <si>
    <t>30</t>
  </si>
  <si>
    <t>030001000</t>
  </si>
  <si>
    <t>…</t>
  </si>
  <si>
    <t>1024</t>
  </si>
  <si>
    <t>-240912110</t>
  </si>
  <si>
    <t>VRN9</t>
  </si>
  <si>
    <t>Ostatní náklady</t>
  </si>
  <si>
    <t>31</t>
  </si>
  <si>
    <t>090001000</t>
  </si>
  <si>
    <t>1866819034</t>
  </si>
  <si>
    <t>02 - EPS</t>
  </si>
  <si>
    <t>D1 - EPS</t>
  </si>
  <si>
    <t>D2 - zařízení ZDP</t>
  </si>
  <si>
    <t>D3 - Počítačová nadstavba EPS</t>
  </si>
  <si>
    <t>D4 - Kabelové rozvody</t>
  </si>
  <si>
    <t>D5 - Ostatní montáže</t>
  </si>
  <si>
    <t>D1</t>
  </si>
  <si>
    <t>Pol1</t>
  </si>
  <si>
    <t>Elektromagnet 24V s přídržnou silou 500N - certifikovaný pro použití v rozvodech EPS</t>
  </si>
  <si>
    <t>ks</t>
  </si>
  <si>
    <t>Pol2</t>
  </si>
  <si>
    <t>Ocelová podložka na křídlo dveří s upevněním na křídlo dveří</t>
  </si>
  <si>
    <t>Pol3</t>
  </si>
  <si>
    <t xml:space="preserve">zdroj pro napájení elektromagnetů         EV24/8</t>
  </si>
  <si>
    <t>Pol4</t>
  </si>
  <si>
    <t>Jistič jednopólový 10/1/B - montáž na DIN lištu do stávajícího rozvaděše</t>
  </si>
  <si>
    <t>Pol5</t>
  </si>
  <si>
    <t>Úprva v zapojení silnoproudého rozvaděče - prodrátování, ukončení vodičů</t>
  </si>
  <si>
    <t>Pol6</t>
  </si>
  <si>
    <t>Uvolňovací tlačítko elektromagnetu - manuální odpojení elektromagnetu</t>
  </si>
  <si>
    <t>Pol7</t>
  </si>
  <si>
    <t>Ocelová pomocná konstrukce pro upevění elektromagnetu na stěnu s kloubem - atyp.</t>
  </si>
  <si>
    <t>Pol8</t>
  </si>
  <si>
    <t>Koordinátor uzavírání požárních dveří</t>
  </si>
  <si>
    <t>Pol9</t>
  </si>
  <si>
    <t>Modul TSM800</t>
  </si>
  <si>
    <t>Pol10</t>
  </si>
  <si>
    <t>Krabice pro modul TSM800 s víčkem</t>
  </si>
  <si>
    <t>D2</t>
  </si>
  <si>
    <t>zařízení ZDP</t>
  </si>
  <si>
    <t>Pol36</t>
  </si>
  <si>
    <t>Úprava SW ZDP dle nových úprav v rozsahu EPS</t>
  </si>
  <si>
    <t>D3</t>
  </si>
  <si>
    <t>Počítačová nadstavba EPS</t>
  </si>
  <si>
    <t>Pol12</t>
  </si>
  <si>
    <t>Vložení symbolů do grafické nadstavby</t>
  </si>
  <si>
    <t>D4</t>
  </si>
  <si>
    <t>Kabelové rozvody</t>
  </si>
  <si>
    <t>Pol13</t>
  </si>
  <si>
    <t xml:space="preserve">kabel  bezhalogenní  zkouška dle  IEC 332-3</t>
  </si>
  <si>
    <t>P</t>
  </si>
  <si>
    <t>Poznámka k položce:_x000d_
J-H(St)H 2x2x0,6</t>
  </si>
  <si>
    <t>Pol14</t>
  </si>
  <si>
    <t>Poznámka k položce:_x000d_
Prafladur 2x2,5</t>
  </si>
  <si>
    <t>Pol15</t>
  </si>
  <si>
    <t>Poznámka k položce:_x000d_
Prafladur 3x2,5</t>
  </si>
  <si>
    <t>Pol16</t>
  </si>
  <si>
    <t>propojovací krabice bezhalogenní</t>
  </si>
  <si>
    <t>Poznámka k položce:_x000d_
KSK 100 oranžová</t>
  </si>
  <si>
    <t>Pol17</t>
  </si>
  <si>
    <t>lišta vkládací bezhalogenní 40x20</t>
  </si>
  <si>
    <t>34</t>
  </si>
  <si>
    <t>Pol18</t>
  </si>
  <si>
    <t>trubka bezhalogenní pr. 19 mm + příchytky</t>
  </si>
  <si>
    <t>36</t>
  </si>
  <si>
    <t>Pol19</t>
  </si>
  <si>
    <t>CLIP OBBO pro svazek kabelů</t>
  </si>
  <si>
    <t>38</t>
  </si>
  <si>
    <t>Pol20</t>
  </si>
  <si>
    <t>požární ucpávka - demontáž</t>
  </si>
  <si>
    <t>40</t>
  </si>
  <si>
    <t>Pol21</t>
  </si>
  <si>
    <t>požární ucpávka - dodávka + montáž</t>
  </si>
  <si>
    <t>42</t>
  </si>
  <si>
    <t>Pol37</t>
  </si>
  <si>
    <t>drobný montážní materiál</t>
  </si>
  <si>
    <t>kpl</t>
  </si>
  <si>
    <t>44</t>
  </si>
  <si>
    <t>D5</t>
  </si>
  <si>
    <t>Ostatní montáže</t>
  </si>
  <si>
    <t>Pol23</t>
  </si>
  <si>
    <t>měření po úsecích</t>
  </si>
  <si>
    <t>46</t>
  </si>
  <si>
    <t>Pol24</t>
  </si>
  <si>
    <t>zákaznický text</t>
  </si>
  <si>
    <t>48</t>
  </si>
  <si>
    <t>Pol38</t>
  </si>
  <si>
    <t>stavební přípomoce</t>
  </si>
  <si>
    <t>50</t>
  </si>
  <si>
    <t>Pol26</t>
  </si>
  <si>
    <t>oprava malby po montážní pracích, výmalba</t>
  </si>
  <si>
    <t>52</t>
  </si>
  <si>
    <t>Pol27</t>
  </si>
  <si>
    <t>demontážní práce</t>
  </si>
  <si>
    <t>Nhod</t>
  </si>
  <si>
    <t>54</t>
  </si>
  <si>
    <t>Pol28</t>
  </si>
  <si>
    <t>koordinace na stavbě s ostatními profesemi</t>
  </si>
  <si>
    <t>56</t>
  </si>
  <si>
    <t>Pol29</t>
  </si>
  <si>
    <t>úprava křídel dveří pro instalaci elektromagnetů</t>
  </si>
  <si>
    <t>58</t>
  </si>
  <si>
    <t>Pol39</t>
  </si>
  <si>
    <t>provizorní úprava SW EPS během výměny dveří</t>
  </si>
  <si>
    <t>60</t>
  </si>
  <si>
    <t>Pol31</t>
  </si>
  <si>
    <t>úprava zapojení EPS</t>
  </si>
  <si>
    <t>62</t>
  </si>
  <si>
    <t>Pol40</t>
  </si>
  <si>
    <t>oživení - komplexní vyzkoušení</t>
  </si>
  <si>
    <t>64</t>
  </si>
  <si>
    <t>33</t>
  </si>
  <si>
    <t>Pol41</t>
  </si>
  <si>
    <t>dokumentace skutečného stavu</t>
  </si>
  <si>
    <t>66</t>
  </si>
  <si>
    <t>Pol42</t>
  </si>
  <si>
    <t>příprava staveniště, úklidové práce</t>
  </si>
  <si>
    <t>68</t>
  </si>
  <si>
    <t>35</t>
  </si>
  <si>
    <t>Pol43</t>
  </si>
  <si>
    <t>výchozí revize</t>
  </si>
  <si>
    <t>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</si>
</sst>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BH2023023-SO5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Výměna protipožárních dveří - ZČU  PLZEŇ - objekt FEL - SO5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Univerzitní 2795/26, Plzeň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28. 2. 2024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16.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Stavební část'!J30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'01 - Stavební část'!P128</f>
        <v>0</v>
      </c>
      <c r="AV95" s="111">
        <f>'01 - Stavební část'!J33</f>
        <v>0</v>
      </c>
      <c r="AW95" s="111">
        <f>'01 - Stavební část'!J34</f>
        <v>0</v>
      </c>
      <c r="AX95" s="111">
        <f>'01 - Stavební část'!J35</f>
        <v>0</v>
      </c>
      <c r="AY95" s="111">
        <f>'01 - Stavební část'!J36</f>
        <v>0</v>
      </c>
      <c r="AZ95" s="111">
        <f>'01 - Stavební část'!F33</f>
        <v>0</v>
      </c>
      <c r="BA95" s="111">
        <f>'01 - Stavební část'!F34</f>
        <v>0</v>
      </c>
      <c r="BB95" s="111">
        <f>'01 - Stavební část'!F35</f>
        <v>0</v>
      </c>
      <c r="BC95" s="111">
        <f>'01 - Stavební část'!F36</f>
        <v>0</v>
      </c>
      <c r="BD95" s="113">
        <f>'01 - Stavební část'!F37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7" customFormat="1" ht="16.5" customHeight="1">
      <c r="A96" s="103" t="s">
        <v>78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EPS'!J30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81</v>
      </c>
      <c r="AR96" s="104"/>
      <c r="AS96" s="115">
        <v>0</v>
      </c>
      <c r="AT96" s="116">
        <f>ROUND(SUM(AV96:AW96),2)</f>
        <v>0</v>
      </c>
      <c r="AU96" s="117">
        <f>'02 - EPS'!P121</f>
        <v>0</v>
      </c>
      <c r="AV96" s="116">
        <f>'02 - EPS'!J33</f>
        <v>0</v>
      </c>
      <c r="AW96" s="116">
        <f>'02 - EPS'!J34</f>
        <v>0</v>
      </c>
      <c r="AX96" s="116">
        <f>'02 - EPS'!J35</f>
        <v>0</v>
      </c>
      <c r="AY96" s="116">
        <f>'02 - EPS'!J36</f>
        <v>0</v>
      </c>
      <c r="AZ96" s="116">
        <f>'02 - EPS'!F33</f>
        <v>0</v>
      </c>
      <c r="BA96" s="116">
        <f>'02 - EPS'!F34</f>
        <v>0</v>
      </c>
      <c r="BB96" s="116">
        <f>'02 - EPS'!F35</f>
        <v>0</v>
      </c>
      <c r="BC96" s="116">
        <f>'02 - EPS'!F36</f>
        <v>0</v>
      </c>
      <c r="BD96" s="118">
        <f>'02 - EPS'!F37</f>
        <v>0</v>
      </c>
      <c r="BE96" s="7"/>
      <c r="BT96" s="114" t="s">
        <v>82</v>
      </c>
      <c r="BV96" s="114" t="s">
        <v>76</v>
      </c>
      <c r="BW96" s="114" t="s">
        <v>87</v>
      </c>
      <c r="BX96" s="114" t="s">
        <v>4</v>
      </c>
      <c r="CL96" s="114" t="s">
        <v>1</v>
      </c>
      <c r="CM96" s="114" t="s">
        <v>84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část'!C2" display="/"/>
    <hyperlink ref="A96" location="'02 - EP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 - SO5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ROUND((SUM(BE128:BE195)),  2)</f>
        <v>0</v>
      </c>
      <c r="G33" s="37"/>
      <c r="H33" s="37"/>
      <c r="I33" s="127">
        <v>0.20999999999999999</v>
      </c>
      <c r="J33" s="126">
        <f>ROUND(((SUM(BE128:BE195))*I33),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ROUND((SUM(BF128:BF195)),  2)</f>
        <v>0</v>
      </c>
      <c r="G34" s="37"/>
      <c r="H34" s="37"/>
      <c r="I34" s="127">
        <v>0.12</v>
      </c>
      <c r="J34" s="126">
        <f>ROUND(((SUM(BF128:BF195))*I34),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ROUND((SUM(BG128:BG195)),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ROUND((SUM(BH128:BH195)),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ROUND((SUM(BI128:BI195)),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 - SO5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Stavební část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96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97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98</v>
      </c>
      <c r="E99" s="145"/>
      <c r="F99" s="145"/>
      <c r="G99" s="145"/>
      <c r="H99" s="145"/>
      <c r="I99" s="145"/>
      <c r="J99" s="146">
        <f>J139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99</v>
      </c>
      <c r="E100" s="145"/>
      <c r="F100" s="145"/>
      <c r="G100" s="145"/>
      <c r="H100" s="145"/>
      <c r="I100" s="145"/>
      <c r="J100" s="146">
        <f>J152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100</v>
      </c>
      <c r="E101" s="145"/>
      <c r="F101" s="145"/>
      <c r="G101" s="145"/>
      <c r="H101" s="145"/>
      <c r="I101" s="145"/>
      <c r="J101" s="146">
        <f>J158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101</v>
      </c>
      <c r="E102" s="141"/>
      <c r="F102" s="141"/>
      <c r="G102" s="141"/>
      <c r="H102" s="141"/>
      <c r="I102" s="141"/>
      <c r="J102" s="142">
        <f>J160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102</v>
      </c>
      <c r="E103" s="145"/>
      <c r="F103" s="145"/>
      <c r="G103" s="145"/>
      <c r="H103" s="145"/>
      <c r="I103" s="145"/>
      <c r="J103" s="146">
        <f>J161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103</v>
      </c>
      <c r="E104" s="145"/>
      <c r="F104" s="145"/>
      <c r="G104" s="145"/>
      <c r="H104" s="145"/>
      <c r="I104" s="145"/>
      <c r="J104" s="146">
        <f>J171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104</v>
      </c>
      <c r="E105" s="145"/>
      <c r="F105" s="145"/>
      <c r="G105" s="145"/>
      <c r="H105" s="145"/>
      <c r="I105" s="145"/>
      <c r="J105" s="146">
        <f>J182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9"/>
      <c r="C106" s="9"/>
      <c r="D106" s="140" t="s">
        <v>105</v>
      </c>
      <c r="E106" s="141"/>
      <c r="F106" s="141"/>
      <c r="G106" s="141"/>
      <c r="H106" s="141"/>
      <c r="I106" s="141"/>
      <c r="J106" s="142">
        <f>J191</f>
        <v>0</v>
      </c>
      <c r="K106" s="9"/>
      <c r="L106" s="13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3"/>
      <c r="C107" s="10"/>
      <c r="D107" s="144" t="s">
        <v>106</v>
      </c>
      <c r="E107" s="145"/>
      <c r="F107" s="145"/>
      <c r="G107" s="145"/>
      <c r="H107" s="145"/>
      <c r="I107" s="145"/>
      <c r="J107" s="146">
        <f>J192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107</v>
      </c>
      <c r="E108" s="145"/>
      <c r="F108" s="145"/>
      <c r="G108" s="145"/>
      <c r="H108" s="145"/>
      <c r="I108" s="145"/>
      <c r="J108" s="146">
        <f>J194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108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0" t="str">
        <f>E7</f>
        <v xml:space="preserve">Výměna protipožárních dveří - ZČU  PLZEŇ - objekt FEL - SO5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89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01 - Stavební část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>Univerzitní 2795/26, Plzeň</v>
      </c>
      <c r="G122" s="37"/>
      <c r="H122" s="37"/>
      <c r="I122" s="31" t="s">
        <v>22</v>
      </c>
      <c r="J122" s="68" t="str">
        <f>IF(J12="","",J12)</f>
        <v>28. 2. 2024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 xml:space="preserve"> </v>
      </c>
      <c r="G124" s="37"/>
      <c r="H124" s="37"/>
      <c r="I124" s="31" t="s">
        <v>30</v>
      </c>
      <c r="J124" s="35" t="str">
        <f>E21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7"/>
      <c r="E125" s="37"/>
      <c r="F125" s="26" t="str">
        <f>IF(E18="","",E18)</f>
        <v>Vyplň údaj</v>
      </c>
      <c r="G125" s="37"/>
      <c r="H125" s="37"/>
      <c r="I125" s="31" t="s">
        <v>32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109</v>
      </c>
      <c r="D127" s="150" t="s">
        <v>59</v>
      </c>
      <c r="E127" s="150" t="s">
        <v>55</v>
      </c>
      <c r="F127" s="150" t="s">
        <v>56</v>
      </c>
      <c r="G127" s="150" t="s">
        <v>110</v>
      </c>
      <c r="H127" s="150" t="s">
        <v>111</v>
      </c>
      <c r="I127" s="150" t="s">
        <v>112</v>
      </c>
      <c r="J127" s="151" t="s">
        <v>93</v>
      </c>
      <c r="K127" s="152" t="s">
        <v>113</v>
      </c>
      <c r="L127" s="153"/>
      <c r="M127" s="85" t="s">
        <v>1</v>
      </c>
      <c r="N127" s="86" t="s">
        <v>38</v>
      </c>
      <c r="O127" s="86" t="s">
        <v>114</v>
      </c>
      <c r="P127" s="86" t="s">
        <v>115</v>
      </c>
      <c r="Q127" s="86" t="s">
        <v>116</v>
      </c>
      <c r="R127" s="86" t="s">
        <v>117</v>
      </c>
      <c r="S127" s="86" t="s">
        <v>118</v>
      </c>
      <c r="T127" s="87" t="s">
        <v>119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120</v>
      </c>
      <c r="D128" s="37"/>
      <c r="E128" s="37"/>
      <c r="F128" s="37"/>
      <c r="G128" s="37"/>
      <c r="H128" s="37"/>
      <c r="I128" s="37"/>
      <c r="J128" s="154">
        <f>BK128</f>
        <v>0</v>
      </c>
      <c r="K128" s="37"/>
      <c r="L128" s="38"/>
      <c r="M128" s="88"/>
      <c r="N128" s="72"/>
      <c r="O128" s="89"/>
      <c r="P128" s="155">
        <f>P129+P160+P191</f>
        <v>0</v>
      </c>
      <c r="Q128" s="89"/>
      <c r="R128" s="155">
        <f>R129+R160+R191</f>
        <v>6.772936800000001</v>
      </c>
      <c r="S128" s="89"/>
      <c r="T128" s="156">
        <f>T129+T160+T191</f>
        <v>4.8625150000000001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73</v>
      </c>
      <c r="AU128" s="18" t="s">
        <v>95</v>
      </c>
      <c r="BK128" s="157">
        <f>BK129+BK160+BK191</f>
        <v>0</v>
      </c>
    </row>
    <row r="129" s="12" customFormat="1" ht="25.92" customHeight="1">
      <c r="A129" s="12"/>
      <c r="B129" s="158"/>
      <c r="C129" s="12"/>
      <c r="D129" s="159" t="s">
        <v>73</v>
      </c>
      <c r="E129" s="160" t="s">
        <v>121</v>
      </c>
      <c r="F129" s="160" t="s">
        <v>122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P130+P139+P152+P158</f>
        <v>0</v>
      </c>
      <c r="Q129" s="164"/>
      <c r="R129" s="165">
        <f>R130+R139+R152+R158</f>
        <v>6.053516000000001</v>
      </c>
      <c r="S129" s="164"/>
      <c r="T129" s="166">
        <f>T130+T139+T152+T158</f>
        <v>4.07484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82</v>
      </c>
      <c r="AT129" s="167" t="s">
        <v>73</v>
      </c>
      <c r="AU129" s="167" t="s">
        <v>74</v>
      </c>
      <c r="AY129" s="159" t="s">
        <v>123</v>
      </c>
      <c r="BK129" s="168">
        <f>BK130+BK139+BK152+BK158</f>
        <v>0</v>
      </c>
    </row>
    <row r="130" s="12" customFormat="1" ht="22.8" customHeight="1">
      <c r="A130" s="12"/>
      <c r="B130" s="158"/>
      <c r="C130" s="12"/>
      <c r="D130" s="159" t="s">
        <v>73</v>
      </c>
      <c r="E130" s="169" t="s">
        <v>124</v>
      </c>
      <c r="F130" s="169" t="s">
        <v>125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SUM(P131:P138)</f>
        <v>0</v>
      </c>
      <c r="Q130" s="164"/>
      <c r="R130" s="165">
        <f>SUM(R131:R138)</f>
        <v>6.0208400000000006</v>
      </c>
      <c r="S130" s="164"/>
      <c r="T130" s="166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82</v>
      </c>
      <c r="AT130" s="167" t="s">
        <v>73</v>
      </c>
      <c r="AU130" s="167" t="s">
        <v>82</v>
      </c>
      <c r="AY130" s="159" t="s">
        <v>123</v>
      </c>
      <c r="BK130" s="168">
        <f>SUM(BK131:BK138)</f>
        <v>0</v>
      </c>
    </row>
    <row r="131" s="2" customFormat="1" ht="24.15" customHeight="1">
      <c r="A131" s="37"/>
      <c r="B131" s="171"/>
      <c r="C131" s="172" t="s">
        <v>82</v>
      </c>
      <c r="D131" s="172" t="s">
        <v>126</v>
      </c>
      <c r="E131" s="173" t="s">
        <v>127</v>
      </c>
      <c r="F131" s="174" t="s">
        <v>128</v>
      </c>
      <c r="G131" s="175" t="s">
        <v>129</v>
      </c>
      <c r="H131" s="176">
        <v>70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0.00025999999999999998</v>
      </c>
      <c r="R131" s="182">
        <f>Q131*H131</f>
        <v>0.018199999999999997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84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131</v>
      </c>
    </row>
    <row r="132" s="13" customFormat="1">
      <c r="A132" s="13"/>
      <c r="B132" s="186"/>
      <c r="C132" s="13"/>
      <c r="D132" s="187" t="s">
        <v>132</v>
      </c>
      <c r="E132" s="188" t="s">
        <v>1</v>
      </c>
      <c r="F132" s="189" t="s">
        <v>133</v>
      </c>
      <c r="G132" s="13"/>
      <c r="H132" s="190">
        <v>70</v>
      </c>
      <c r="I132" s="191"/>
      <c r="J132" s="13"/>
      <c r="K132" s="13"/>
      <c r="L132" s="186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132</v>
      </c>
      <c r="AU132" s="188" t="s">
        <v>84</v>
      </c>
      <c r="AV132" s="13" t="s">
        <v>84</v>
      </c>
      <c r="AW132" s="13" t="s">
        <v>31</v>
      </c>
      <c r="AX132" s="13" t="s">
        <v>82</v>
      </c>
      <c r="AY132" s="188" t="s">
        <v>123</v>
      </c>
    </row>
    <row r="133" s="2" customFormat="1" ht="24.15" customHeight="1">
      <c r="A133" s="37"/>
      <c r="B133" s="171"/>
      <c r="C133" s="172" t="s">
        <v>84</v>
      </c>
      <c r="D133" s="172" t="s">
        <v>126</v>
      </c>
      <c r="E133" s="173" t="s">
        <v>134</v>
      </c>
      <c r="F133" s="174" t="s">
        <v>135</v>
      </c>
      <c r="G133" s="175" t="s">
        <v>136</v>
      </c>
      <c r="H133" s="176">
        <v>28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0.1575</v>
      </c>
      <c r="R133" s="182">
        <f>Q133*H133</f>
        <v>4.4100000000000001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130</v>
      </c>
      <c r="AT133" s="184" t="s">
        <v>126</v>
      </c>
      <c r="AU133" s="184" t="s">
        <v>84</v>
      </c>
      <c r="AY133" s="18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130</v>
      </c>
      <c r="BM133" s="184" t="s">
        <v>137</v>
      </c>
    </row>
    <row r="134" s="13" customFormat="1">
      <c r="A134" s="13"/>
      <c r="B134" s="186"/>
      <c r="C134" s="13"/>
      <c r="D134" s="187" t="s">
        <v>132</v>
      </c>
      <c r="E134" s="188" t="s">
        <v>1</v>
      </c>
      <c r="F134" s="189" t="s">
        <v>138</v>
      </c>
      <c r="G134" s="13"/>
      <c r="H134" s="190">
        <v>28</v>
      </c>
      <c r="I134" s="191"/>
      <c r="J134" s="13"/>
      <c r="K134" s="13"/>
      <c r="L134" s="186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132</v>
      </c>
      <c r="AU134" s="188" t="s">
        <v>84</v>
      </c>
      <c r="AV134" s="13" t="s">
        <v>84</v>
      </c>
      <c r="AW134" s="13" t="s">
        <v>31</v>
      </c>
      <c r="AX134" s="13" t="s">
        <v>82</v>
      </c>
      <c r="AY134" s="188" t="s">
        <v>123</v>
      </c>
    </row>
    <row r="135" s="2" customFormat="1" ht="24.15" customHeight="1">
      <c r="A135" s="37"/>
      <c r="B135" s="171"/>
      <c r="C135" s="172" t="s">
        <v>139</v>
      </c>
      <c r="D135" s="172" t="s">
        <v>126</v>
      </c>
      <c r="E135" s="173" t="s">
        <v>140</v>
      </c>
      <c r="F135" s="174" t="s">
        <v>141</v>
      </c>
      <c r="G135" s="175" t="s">
        <v>142</v>
      </c>
      <c r="H135" s="176">
        <v>179.19999999999999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39</v>
      </c>
      <c r="O135" s="76"/>
      <c r="P135" s="182">
        <f>O135*H135</f>
        <v>0</v>
      </c>
      <c r="Q135" s="182">
        <v>0.0015</v>
      </c>
      <c r="R135" s="182">
        <f>Q135*H135</f>
        <v>0.26879999999999998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130</v>
      </c>
      <c r="AT135" s="184" t="s">
        <v>126</v>
      </c>
      <c r="AU135" s="184" t="s">
        <v>84</v>
      </c>
      <c r="AY135" s="18" t="s">
        <v>123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130</v>
      </c>
      <c r="BM135" s="184" t="s">
        <v>143</v>
      </c>
    </row>
    <row r="136" s="13" customFormat="1">
      <c r="A136" s="13"/>
      <c r="B136" s="186"/>
      <c r="C136" s="13"/>
      <c r="D136" s="187" t="s">
        <v>132</v>
      </c>
      <c r="E136" s="188" t="s">
        <v>1</v>
      </c>
      <c r="F136" s="189" t="s">
        <v>144</v>
      </c>
      <c r="G136" s="13"/>
      <c r="H136" s="190">
        <v>179.19999999999999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132</v>
      </c>
      <c r="AU136" s="188" t="s">
        <v>84</v>
      </c>
      <c r="AV136" s="13" t="s">
        <v>84</v>
      </c>
      <c r="AW136" s="13" t="s">
        <v>31</v>
      </c>
      <c r="AX136" s="13" t="s">
        <v>82</v>
      </c>
      <c r="AY136" s="188" t="s">
        <v>123</v>
      </c>
    </row>
    <row r="137" s="2" customFormat="1" ht="21.75" customHeight="1">
      <c r="A137" s="37"/>
      <c r="B137" s="171"/>
      <c r="C137" s="172" t="s">
        <v>130</v>
      </c>
      <c r="D137" s="172" t="s">
        <v>126</v>
      </c>
      <c r="E137" s="173" t="s">
        <v>145</v>
      </c>
      <c r="F137" s="174" t="s">
        <v>146</v>
      </c>
      <c r="G137" s="175" t="s">
        <v>136</v>
      </c>
      <c r="H137" s="176">
        <v>14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39</v>
      </c>
      <c r="O137" s="76"/>
      <c r="P137" s="182">
        <f>O137*H137</f>
        <v>0</v>
      </c>
      <c r="Q137" s="182">
        <v>0.071459999999999996</v>
      </c>
      <c r="R137" s="182">
        <f>Q137*H137</f>
        <v>1.00044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130</v>
      </c>
      <c r="AT137" s="184" t="s">
        <v>126</v>
      </c>
      <c r="AU137" s="184" t="s">
        <v>84</v>
      </c>
      <c r="AY137" s="18" t="s">
        <v>123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82</v>
      </c>
      <c r="BK137" s="185">
        <f>ROUND(I137*H137,2)</f>
        <v>0</v>
      </c>
      <c r="BL137" s="18" t="s">
        <v>130</v>
      </c>
      <c r="BM137" s="184" t="s">
        <v>147</v>
      </c>
    </row>
    <row r="138" s="2" customFormat="1" ht="37.8" customHeight="1">
      <c r="A138" s="37"/>
      <c r="B138" s="171"/>
      <c r="C138" s="195" t="s">
        <v>148</v>
      </c>
      <c r="D138" s="195" t="s">
        <v>149</v>
      </c>
      <c r="E138" s="196" t="s">
        <v>150</v>
      </c>
      <c r="F138" s="197" t="s">
        <v>151</v>
      </c>
      <c r="G138" s="198" t="s">
        <v>136</v>
      </c>
      <c r="H138" s="199">
        <v>14</v>
      </c>
      <c r="I138" s="200"/>
      <c r="J138" s="201">
        <f>ROUND(I138*H138,2)</f>
        <v>0</v>
      </c>
      <c r="K138" s="202"/>
      <c r="L138" s="203"/>
      <c r="M138" s="204" t="s">
        <v>1</v>
      </c>
      <c r="N138" s="205" t="s">
        <v>39</v>
      </c>
      <c r="O138" s="76"/>
      <c r="P138" s="182">
        <f>O138*H138</f>
        <v>0</v>
      </c>
      <c r="Q138" s="182">
        <v>0.023099999999999999</v>
      </c>
      <c r="R138" s="182">
        <f>Q138*H138</f>
        <v>0.32339999999999997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152</v>
      </c>
      <c r="AT138" s="184" t="s">
        <v>149</v>
      </c>
      <c r="AU138" s="184" t="s">
        <v>84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153</v>
      </c>
    </row>
    <row r="139" s="12" customFormat="1" ht="22.8" customHeight="1">
      <c r="A139" s="12"/>
      <c r="B139" s="158"/>
      <c r="C139" s="12"/>
      <c r="D139" s="159" t="s">
        <v>73</v>
      </c>
      <c r="E139" s="169" t="s">
        <v>154</v>
      </c>
      <c r="F139" s="169" t="s">
        <v>155</v>
      </c>
      <c r="G139" s="12"/>
      <c r="H139" s="12"/>
      <c r="I139" s="161"/>
      <c r="J139" s="170">
        <f>BK139</f>
        <v>0</v>
      </c>
      <c r="K139" s="12"/>
      <c r="L139" s="158"/>
      <c r="M139" s="163"/>
      <c r="N139" s="164"/>
      <c r="O139" s="164"/>
      <c r="P139" s="165">
        <f>SUM(P140:P151)</f>
        <v>0</v>
      </c>
      <c r="Q139" s="164"/>
      <c r="R139" s="165">
        <f>SUM(R140:R151)</f>
        <v>0.032676000000000004</v>
      </c>
      <c r="S139" s="164"/>
      <c r="T139" s="166">
        <f>SUM(T140:T151)</f>
        <v>4.07484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82</v>
      </c>
      <c r="AT139" s="167" t="s">
        <v>73</v>
      </c>
      <c r="AU139" s="167" t="s">
        <v>82</v>
      </c>
      <c r="AY139" s="159" t="s">
        <v>123</v>
      </c>
      <c r="BK139" s="168">
        <f>SUM(BK140:BK151)</f>
        <v>0</v>
      </c>
    </row>
    <row r="140" s="2" customFormat="1" ht="24.15" customHeight="1">
      <c r="A140" s="37"/>
      <c r="B140" s="171"/>
      <c r="C140" s="172" t="s">
        <v>124</v>
      </c>
      <c r="D140" s="172" t="s">
        <v>126</v>
      </c>
      <c r="E140" s="173" t="s">
        <v>156</v>
      </c>
      <c r="F140" s="174" t="s">
        <v>157</v>
      </c>
      <c r="G140" s="175" t="s">
        <v>129</v>
      </c>
      <c r="H140" s="176">
        <v>816.89999999999998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4.0000000000000003E-05</v>
      </c>
      <c r="R140" s="182">
        <f>Q140*H140</f>
        <v>0.032676000000000004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84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158</v>
      </c>
    </row>
    <row r="141" s="14" customFormat="1">
      <c r="A141" s="14"/>
      <c r="B141" s="206"/>
      <c r="C141" s="14"/>
      <c r="D141" s="187" t="s">
        <v>132</v>
      </c>
      <c r="E141" s="207" t="s">
        <v>1</v>
      </c>
      <c r="F141" s="208" t="s">
        <v>159</v>
      </c>
      <c r="G141" s="14"/>
      <c r="H141" s="207" t="s">
        <v>1</v>
      </c>
      <c r="I141" s="209"/>
      <c r="J141" s="14"/>
      <c r="K141" s="14"/>
      <c r="L141" s="206"/>
      <c r="M141" s="210"/>
      <c r="N141" s="211"/>
      <c r="O141" s="211"/>
      <c r="P141" s="211"/>
      <c r="Q141" s="211"/>
      <c r="R141" s="211"/>
      <c r="S141" s="211"/>
      <c r="T141" s="21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7" t="s">
        <v>132</v>
      </c>
      <c r="AU141" s="207" t="s">
        <v>84</v>
      </c>
      <c r="AV141" s="14" t="s">
        <v>82</v>
      </c>
      <c r="AW141" s="14" t="s">
        <v>31</v>
      </c>
      <c r="AX141" s="14" t="s">
        <v>74</v>
      </c>
      <c r="AY141" s="207" t="s">
        <v>123</v>
      </c>
    </row>
    <row r="142" s="13" customFormat="1">
      <c r="A142" s="13"/>
      <c r="B142" s="186"/>
      <c r="C142" s="13"/>
      <c r="D142" s="187" t="s">
        <v>132</v>
      </c>
      <c r="E142" s="188" t="s">
        <v>1</v>
      </c>
      <c r="F142" s="189" t="s">
        <v>160</v>
      </c>
      <c r="G142" s="13"/>
      <c r="H142" s="190">
        <v>119.09999999999999</v>
      </c>
      <c r="I142" s="191"/>
      <c r="J142" s="13"/>
      <c r="K142" s="13"/>
      <c r="L142" s="186"/>
      <c r="M142" s="192"/>
      <c r="N142" s="193"/>
      <c r="O142" s="193"/>
      <c r="P142" s="193"/>
      <c r="Q142" s="193"/>
      <c r="R142" s="193"/>
      <c r="S142" s="193"/>
      <c r="T142" s="19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132</v>
      </c>
      <c r="AU142" s="188" t="s">
        <v>84</v>
      </c>
      <c r="AV142" s="13" t="s">
        <v>84</v>
      </c>
      <c r="AW142" s="13" t="s">
        <v>31</v>
      </c>
      <c r="AX142" s="13" t="s">
        <v>74</v>
      </c>
      <c r="AY142" s="188" t="s">
        <v>123</v>
      </c>
    </row>
    <row r="143" s="13" customFormat="1">
      <c r="A143" s="13"/>
      <c r="B143" s="186"/>
      <c r="C143" s="13"/>
      <c r="D143" s="187" t="s">
        <v>132</v>
      </c>
      <c r="E143" s="188" t="s">
        <v>1</v>
      </c>
      <c r="F143" s="189" t="s">
        <v>161</v>
      </c>
      <c r="G143" s="13"/>
      <c r="H143" s="190">
        <v>116.3</v>
      </c>
      <c r="I143" s="191"/>
      <c r="J143" s="13"/>
      <c r="K143" s="13"/>
      <c r="L143" s="186"/>
      <c r="M143" s="192"/>
      <c r="N143" s="193"/>
      <c r="O143" s="193"/>
      <c r="P143" s="193"/>
      <c r="Q143" s="193"/>
      <c r="R143" s="193"/>
      <c r="S143" s="193"/>
      <c r="T143" s="19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132</v>
      </c>
      <c r="AU143" s="188" t="s">
        <v>84</v>
      </c>
      <c r="AV143" s="13" t="s">
        <v>84</v>
      </c>
      <c r="AW143" s="13" t="s">
        <v>31</v>
      </c>
      <c r="AX143" s="13" t="s">
        <v>74</v>
      </c>
      <c r="AY143" s="188" t="s">
        <v>123</v>
      </c>
    </row>
    <row r="144" s="13" customFormat="1">
      <c r="A144" s="13"/>
      <c r="B144" s="186"/>
      <c r="C144" s="13"/>
      <c r="D144" s="187" t="s">
        <v>132</v>
      </c>
      <c r="E144" s="188" t="s">
        <v>1</v>
      </c>
      <c r="F144" s="189" t="s">
        <v>162</v>
      </c>
      <c r="G144" s="13"/>
      <c r="H144" s="190">
        <v>116.3</v>
      </c>
      <c r="I144" s="191"/>
      <c r="J144" s="13"/>
      <c r="K144" s="13"/>
      <c r="L144" s="186"/>
      <c r="M144" s="192"/>
      <c r="N144" s="193"/>
      <c r="O144" s="193"/>
      <c r="P144" s="193"/>
      <c r="Q144" s="193"/>
      <c r="R144" s="193"/>
      <c r="S144" s="193"/>
      <c r="T144" s="19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132</v>
      </c>
      <c r="AU144" s="188" t="s">
        <v>84</v>
      </c>
      <c r="AV144" s="13" t="s">
        <v>84</v>
      </c>
      <c r="AW144" s="13" t="s">
        <v>31</v>
      </c>
      <c r="AX144" s="13" t="s">
        <v>74</v>
      </c>
      <c r="AY144" s="188" t="s">
        <v>123</v>
      </c>
    </row>
    <row r="145" s="13" customFormat="1">
      <c r="A145" s="13"/>
      <c r="B145" s="186"/>
      <c r="C145" s="13"/>
      <c r="D145" s="187" t="s">
        <v>132</v>
      </c>
      <c r="E145" s="188" t="s">
        <v>1</v>
      </c>
      <c r="F145" s="189" t="s">
        <v>163</v>
      </c>
      <c r="G145" s="13"/>
      <c r="H145" s="190">
        <v>116.3</v>
      </c>
      <c r="I145" s="191"/>
      <c r="J145" s="13"/>
      <c r="K145" s="13"/>
      <c r="L145" s="186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132</v>
      </c>
      <c r="AU145" s="188" t="s">
        <v>84</v>
      </c>
      <c r="AV145" s="13" t="s">
        <v>84</v>
      </c>
      <c r="AW145" s="13" t="s">
        <v>31</v>
      </c>
      <c r="AX145" s="13" t="s">
        <v>74</v>
      </c>
      <c r="AY145" s="188" t="s">
        <v>123</v>
      </c>
    </row>
    <row r="146" s="13" customFormat="1">
      <c r="A146" s="13"/>
      <c r="B146" s="186"/>
      <c r="C146" s="13"/>
      <c r="D146" s="187" t="s">
        <v>132</v>
      </c>
      <c r="E146" s="188" t="s">
        <v>1</v>
      </c>
      <c r="F146" s="189" t="s">
        <v>164</v>
      </c>
      <c r="G146" s="13"/>
      <c r="H146" s="190">
        <v>116.3</v>
      </c>
      <c r="I146" s="191"/>
      <c r="J146" s="13"/>
      <c r="K146" s="13"/>
      <c r="L146" s="186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132</v>
      </c>
      <c r="AU146" s="188" t="s">
        <v>84</v>
      </c>
      <c r="AV146" s="13" t="s">
        <v>84</v>
      </c>
      <c r="AW146" s="13" t="s">
        <v>31</v>
      </c>
      <c r="AX146" s="13" t="s">
        <v>74</v>
      </c>
      <c r="AY146" s="188" t="s">
        <v>123</v>
      </c>
    </row>
    <row r="147" s="13" customFormat="1">
      <c r="A147" s="13"/>
      <c r="B147" s="186"/>
      <c r="C147" s="13"/>
      <c r="D147" s="187" t="s">
        <v>132</v>
      </c>
      <c r="E147" s="188" t="s">
        <v>1</v>
      </c>
      <c r="F147" s="189" t="s">
        <v>165</v>
      </c>
      <c r="G147" s="13"/>
      <c r="H147" s="190">
        <v>116.3</v>
      </c>
      <c r="I147" s="191"/>
      <c r="J147" s="13"/>
      <c r="K147" s="13"/>
      <c r="L147" s="186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132</v>
      </c>
      <c r="AU147" s="188" t="s">
        <v>84</v>
      </c>
      <c r="AV147" s="13" t="s">
        <v>84</v>
      </c>
      <c r="AW147" s="13" t="s">
        <v>31</v>
      </c>
      <c r="AX147" s="13" t="s">
        <v>74</v>
      </c>
      <c r="AY147" s="188" t="s">
        <v>123</v>
      </c>
    </row>
    <row r="148" s="13" customFormat="1">
      <c r="A148" s="13"/>
      <c r="B148" s="186"/>
      <c r="C148" s="13"/>
      <c r="D148" s="187" t="s">
        <v>132</v>
      </c>
      <c r="E148" s="188" t="s">
        <v>1</v>
      </c>
      <c r="F148" s="189" t="s">
        <v>166</v>
      </c>
      <c r="G148" s="13"/>
      <c r="H148" s="190">
        <v>116.3</v>
      </c>
      <c r="I148" s="191"/>
      <c r="J148" s="13"/>
      <c r="K148" s="13"/>
      <c r="L148" s="186"/>
      <c r="M148" s="192"/>
      <c r="N148" s="193"/>
      <c r="O148" s="193"/>
      <c r="P148" s="193"/>
      <c r="Q148" s="193"/>
      <c r="R148" s="193"/>
      <c r="S148" s="193"/>
      <c r="T148" s="1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132</v>
      </c>
      <c r="AU148" s="188" t="s">
        <v>84</v>
      </c>
      <c r="AV148" s="13" t="s">
        <v>84</v>
      </c>
      <c r="AW148" s="13" t="s">
        <v>31</v>
      </c>
      <c r="AX148" s="13" t="s">
        <v>74</v>
      </c>
      <c r="AY148" s="188" t="s">
        <v>123</v>
      </c>
    </row>
    <row r="149" s="15" customFormat="1">
      <c r="A149" s="15"/>
      <c r="B149" s="213"/>
      <c r="C149" s="15"/>
      <c r="D149" s="187" t="s">
        <v>132</v>
      </c>
      <c r="E149" s="214" t="s">
        <v>1</v>
      </c>
      <c r="F149" s="215" t="s">
        <v>167</v>
      </c>
      <c r="G149" s="15"/>
      <c r="H149" s="216">
        <v>816.89999999999998</v>
      </c>
      <c r="I149" s="217"/>
      <c r="J149" s="15"/>
      <c r="K149" s="15"/>
      <c r="L149" s="213"/>
      <c r="M149" s="218"/>
      <c r="N149" s="219"/>
      <c r="O149" s="219"/>
      <c r="P149" s="219"/>
      <c r="Q149" s="219"/>
      <c r="R149" s="219"/>
      <c r="S149" s="219"/>
      <c r="T149" s="22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4" t="s">
        <v>132</v>
      </c>
      <c r="AU149" s="214" t="s">
        <v>84</v>
      </c>
      <c r="AV149" s="15" t="s">
        <v>130</v>
      </c>
      <c r="AW149" s="15" t="s">
        <v>31</v>
      </c>
      <c r="AX149" s="15" t="s">
        <v>82</v>
      </c>
      <c r="AY149" s="214" t="s">
        <v>123</v>
      </c>
    </row>
    <row r="150" s="2" customFormat="1" ht="21.75" customHeight="1">
      <c r="A150" s="37"/>
      <c r="B150" s="171"/>
      <c r="C150" s="172" t="s">
        <v>168</v>
      </c>
      <c r="D150" s="172" t="s">
        <v>126</v>
      </c>
      <c r="E150" s="173" t="s">
        <v>169</v>
      </c>
      <c r="F150" s="174" t="s">
        <v>170</v>
      </c>
      <c r="G150" s="175" t="s">
        <v>129</v>
      </c>
      <c r="H150" s="176">
        <v>64.680000000000007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0.063</v>
      </c>
      <c r="T150" s="183">
        <f>S150*H150</f>
        <v>4.07484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130</v>
      </c>
      <c r="AT150" s="184" t="s">
        <v>126</v>
      </c>
      <c r="AU150" s="184" t="s">
        <v>84</v>
      </c>
      <c r="AY150" s="18" t="s">
        <v>123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130</v>
      </c>
      <c r="BM150" s="184" t="s">
        <v>171</v>
      </c>
    </row>
    <row r="151" s="13" customFormat="1">
      <c r="A151" s="13"/>
      <c r="B151" s="186"/>
      <c r="C151" s="13"/>
      <c r="D151" s="187" t="s">
        <v>132</v>
      </c>
      <c r="E151" s="188" t="s">
        <v>1</v>
      </c>
      <c r="F151" s="189" t="s">
        <v>172</v>
      </c>
      <c r="G151" s="13"/>
      <c r="H151" s="190">
        <v>64.680000000000007</v>
      </c>
      <c r="I151" s="191"/>
      <c r="J151" s="13"/>
      <c r="K151" s="13"/>
      <c r="L151" s="186"/>
      <c r="M151" s="192"/>
      <c r="N151" s="193"/>
      <c r="O151" s="193"/>
      <c r="P151" s="193"/>
      <c r="Q151" s="193"/>
      <c r="R151" s="193"/>
      <c r="S151" s="193"/>
      <c r="T151" s="19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132</v>
      </c>
      <c r="AU151" s="188" t="s">
        <v>84</v>
      </c>
      <c r="AV151" s="13" t="s">
        <v>84</v>
      </c>
      <c r="AW151" s="13" t="s">
        <v>31</v>
      </c>
      <c r="AX151" s="13" t="s">
        <v>82</v>
      </c>
      <c r="AY151" s="188" t="s">
        <v>123</v>
      </c>
    </row>
    <row r="152" s="12" customFormat="1" ht="22.8" customHeight="1">
      <c r="A152" s="12"/>
      <c r="B152" s="158"/>
      <c r="C152" s="12"/>
      <c r="D152" s="159" t="s">
        <v>73</v>
      </c>
      <c r="E152" s="169" t="s">
        <v>173</v>
      </c>
      <c r="F152" s="169" t="s">
        <v>174</v>
      </c>
      <c r="G152" s="12"/>
      <c r="H152" s="12"/>
      <c r="I152" s="161"/>
      <c r="J152" s="170">
        <f>BK152</f>
        <v>0</v>
      </c>
      <c r="K152" s="12"/>
      <c r="L152" s="158"/>
      <c r="M152" s="163"/>
      <c r="N152" s="164"/>
      <c r="O152" s="164"/>
      <c r="P152" s="165">
        <f>SUM(P153:P157)</f>
        <v>0</v>
      </c>
      <c r="Q152" s="164"/>
      <c r="R152" s="165">
        <f>SUM(R153:R157)</f>
        <v>0</v>
      </c>
      <c r="S152" s="164"/>
      <c r="T152" s="166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82</v>
      </c>
      <c r="AT152" s="167" t="s">
        <v>73</v>
      </c>
      <c r="AU152" s="167" t="s">
        <v>82</v>
      </c>
      <c r="AY152" s="159" t="s">
        <v>123</v>
      </c>
      <c r="BK152" s="168">
        <f>SUM(BK153:BK157)</f>
        <v>0</v>
      </c>
    </row>
    <row r="153" s="2" customFormat="1" ht="33" customHeight="1">
      <c r="A153" s="37"/>
      <c r="B153" s="171"/>
      <c r="C153" s="172" t="s">
        <v>152</v>
      </c>
      <c r="D153" s="172" t="s">
        <v>126</v>
      </c>
      <c r="E153" s="173" t="s">
        <v>175</v>
      </c>
      <c r="F153" s="174" t="s">
        <v>176</v>
      </c>
      <c r="G153" s="175" t="s">
        <v>177</v>
      </c>
      <c r="H153" s="176">
        <v>4.8630000000000004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84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178</v>
      </c>
    </row>
    <row r="154" s="2" customFormat="1" ht="24.15" customHeight="1">
      <c r="A154" s="37"/>
      <c r="B154" s="171"/>
      <c r="C154" s="172" t="s">
        <v>154</v>
      </c>
      <c r="D154" s="172" t="s">
        <v>126</v>
      </c>
      <c r="E154" s="173" t="s">
        <v>179</v>
      </c>
      <c r="F154" s="174" t="s">
        <v>180</v>
      </c>
      <c r="G154" s="175" t="s">
        <v>177</v>
      </c>
      <c r="H154" s="176">
        <v>4.8630000000000004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39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130</v>
      </c>
      <c r="AT154" s="184" t="s">
        <v>126</v>
      </c>
      <c r="AU154" s="184" t="s">
        <v>84</v>
      </c>
      <c r="AY154" s="18" t="s">
        <v>123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82</v>
      </c>
      <c r="BK154" s="185">
        <f>ROUND(I154*H154,2)</f>
        <v>0</v>
      </c>
      <c r="BL154" s="18" t="s">
        <v>130</v>
      </c>
      <c r="BM154" s="184" t="s">
        <v>181</v>
      </c>
    </row>
    <row r="155" s="2" customFormat="1" ht="24.15" customHeight="1">
      <c r="A155" s="37"/>
      <c r="B155" s="171"/>
      <c r="C155" s="172" t="s">
        <v>182</v>
      </c>
      <c r="D155" s="172" t="s">
        <v>126</v>
      </c>
      <c r="E155" s="173" t="s">
        <v>183</v>
      </c>
      <c r="F155" s="174" t="s">
        <v>184</v>
      </c>
      <c r="G155" s="175" t="s">
        <v>177</v>
      </c>
      <c r="H155" s="176">
        <v>63.219000000000001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84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185</v>
      </c>
    </row>
    <row r="156" s="13" customFormat="1">
      <c r="A156" s="13"/>
      <c r="B156" s="186"/>
      <c r="C156" s="13"/>
      <c r="D156" s="187" t="s">
        <v>132</v>
      </c>
      <c r="E156" s="13"/>
      <c r="F156" s="189" t="s">
        <v>186</v>
      </c>
      <c r="G156" s="13"/>
      <c r="H156" s="190">
        <v>63.219000000000001</v>
      </c>
      <c r="I156" s="191"/>
      <c r="J156" s="13"/>
      <c r="K156" s="13"/>
      <c r="L156" s="186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132</v>
      </c>
      <c r="AU156" s="188" t="s">
        <v>84</v>
      </c>
      <c r="AV156" s="13" t="s">
        <v>84</v>
      </c>
      <c r="AW156" s="13" t="s">
        <v>3</v>
      </c>
      <c r="AX156" s="13" t="s">
        <v>82</v>
      </c>
      <c r="AY156" s="188" t="s">
        <v>123</v>
      </c>
    </row>
    <row r="157" s="2" customFormat="1" ht="33" customHeight="1">
      <c r="A157" s="37"/>
      <c r="B157" s="171"/>
      <c r="C157" s="172" t="s">
        <v>187</v>
      </c>
      <c r="D157" s="172" t="s">
        <v>126</v>
      </c>
      <c r="E157" s="173" t="s">
        <v>188</v>
      </c>
      <c r="F157" s="174" t="s">
        <v>189</v>
      </c>
      <c r="G157" s="175" t="s">
        <v>177</v>
      </c>
      <c r="H157" s="176">
        <v>4.8630000000000004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84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190</v>
      </c>
    </row>
    <row r="158" s="12" customFormat="1" ht="22.8" customHeight="1">
      <c r="A158" s="12"/>
      <c r="B158" s="158"/>
      <c r="C158" s="12"/>
      <c r="D158" s="159" t="s">
        <v>73</v>
      </c>
      <c r="E158" s="169" t="s">
        <v>191</v>
      </c>
      <c r="F158" s="169" t="s">
        <v>192</v>
      </c>
      <c r="G158" s="12"/>
      <c r="H158" s="12"/>
      <c r="I158" s="161"/>
      <c r="J158" s="170">
        <f>BK158</f>
        <v>0</v>
      </c>
      <c r="K158" s="12"/>
      <c r="L158" s="158"/>
      <c r="M158" s="163"/>
      <c r="N158" s="164"/>
      <c r="O158" s="164"/>
      <c r="P158" s="165">
        <f>P159</f>
        <v>0</v>
      </c>
      <c r="Q158" s="164"/>
      <c r="R158" s="165">
        <f>R159</f>
        <v>0</v>
      </c>
      <c r="S158" s="164"/>
      <c r="T158" s="166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9" t="s">
        <v>82</v>
      </c>
      <c r="AT158" s="167" t="s">
        <v>73</v>
      </c>
      <c r="AU158" s="167" t="s">
        <v>82</v>
      </c>
      <c r="AY158" s="159" t="s">
        <v>123</v>
      </c>
      <c r="BK158" s="168">
        <f>BK159</f>
        <v>0</v>
      </c>
    </row>
    <row r="159" s="2" customFormat="1" ht="24.15" customHeight="1">
      <c r="A159" s="37"/>
      <c r="B159" s="171"/>
      <c r="C159" s="172" t="s">
        <v>8</v>
      </c>
      <c r="D159" s="172" t="s">
        <v>126</v>
      </c>
      <c r="E159" s="173" t="s">
        <v>193</v>
      </c>
      <c r="F159" s="174" t="s">
        <v>194</v>
      </c>
      <c r="G159" s="175" t="s">
        <v>177</v>
      </c>
      <c r="H159" s="176">
        <v>6.0540000000000003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130</v>
      </c>
      <c r="AT159" s="184" t="s">
        <v>126</v>
      </c>
      <c r="AU159" s="184" t="s">
        <v>84</v>
      </c>
      <c r="AY159" s="18" t="s">
        <v>123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130</v>
      </c>
      <c r="BM159" s="184" t="s">
        <v>195</v>
      </c>
    </row>
    <row r="160" s="12" customFormat="1" ht="25.92" customHeight="1">
      <c r="A160" s="12"/>
      <c r="B160" s="158"/>
      <c r="C160" s="12"/>
      <c r="D160" s="159" t="s">
        <v>73</v>
      </c>
      <c r="E160" s="160" t="s">
        <v>196</v>
      </c>
      <c r="F160" s="160" t="s">
        <v>197</v>
      </c>
      <c r="G160" s="12"/>
      <c r="H160" s="12"/>
      <c r="I160" s="161"/>
      <c r="J160" s="162">
        <f>BK160</f>
        <v>0</v>
      </c>
      <c r="K160" s="12"/>
      <c r="L160" s="158"/>
      <c r="M160" s="163"/>
      <c r="N160" s="164"/>
      <c r="O160" s="164"/>
      <c r="P160" s="165">
        <f>P161+P171+P182</f>
        <v>0</v>
      </c>
      <c r="Q160" s="164"/>
      <c r="R160" s="165">
        <f>R161+R171+R182</f>
        <v>0.71942080000000019</v>
      </c>
      <c r="S160" s="164"/>
      <c r="T160" s="166">
        <f>T161+T171+T182</f>
        <v>0.78767500000000001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9" t="s">
        <v>84</v>
      </c>
      <c r="AT160" s="167" t="s">
        <v>73</v>
      </c>
      <c r="AU160" s="167" t="s">
        <v>74</v>
      </c>
      <c r="AY160" s="159" t="s">
        <v>123</v>
      </c>
      <c r="BK160" s="168">
        <f>BK161+BK171+BK182</f>
        <v>0</v>
      </c>
    </row>
    <row r="161" s="12" customFormat="1" ht="22.8" customHeight="1">
      <c r="A161" s="12"/>
      <c r="B161" s="158"/>
      <c r="C161" s="12"/>
      <c r="D161" s="159" t="s">
        <v>73</v>
      </c>
      <c r="E161" s="169" t="s">
        <v>198</v>
      </c>
      <c r="F161" s="169" t="s">
        <v>199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SUM(P162:P170)</f>
        <v>0</v>
      </c>
      <c r="Q161" s="164"/>
      <c r="R161" s="165">
        <f>SUM(R162:R170)</f>
        <v>0.67200000000000015</v>
      </c>
      <c r="S161" s="164"/>
      <c r="T161" s="166">
        <f>SUM(T162:T170)</f>
        <v>0.78400000000000003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84</v>
      </c>
      <c r="AT161" s="167" t="s">
        <v>73</v>
      </c>
      <c r="AU161" s="167" t="s">
        <v>82</v>
      </c>
      <c r="AY161" s="159" t="s">
        <v>123</v>
      </c>
      <c r="BK161" s="168">
        <f>SUM(BK162:BK170)</f>
        <v>0</v>
      </c>
    </row>
    <row r="162" s="2" customFormat="1" ht="24.15" customHeight="1">
      <c r="A162" s="37"/>
      <c r="B162" s="171"/>
      <c r="C162" s="172" t="s">
        <v>200</v>
      </c>
      <c r="D162" s="172" t="s">
        <v>126</v>
      </c>
      <c r="E162" s="173" t="s">
        <v>201</v>
      </c>
      <c r="F162" s="174" t="s">
        <v>202</v>
      </c>
      <c r="G162" s="175" t="s">
        <v>136</v>
      </c>
      <c r="H162" s="176">
        <v>14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203</v>
      </c>
      <c r="AT162" s="184" t="s">
        <v>126</v>
      </c>
      <c r="AU162" s="184" t="s">
        <v>84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203</v>
      </c>
      <c r="BM162" s="184" t="s">
        <v>204</v>
      </c>
    </row>
    <row r="163" s="2" customFormat="1" ht="37.8" customHeight="1">
      <c r="A163" s="37"/>
      <c r="B163" s="171"/>
      <c r="C163" s="195" t="s">
        <v>205</v>
      </c>
      <c r="D163" s="195" t="s">
        <v>149</v>
      </c>
      <c r="E163" s="196" t="s">
        <v>206</v>
      </c>
      <c r="F163" s="197" t="s">
        <v>207</v>
      </c>
      <c r="G163" s="198" t="s">
        <v>136</v>
      </c>
      <c r="H163" s="199">
        <v>14</v>
      </c>
      <c r="I163" s="200"/>
      <c r="J163" s="201">
        <f>ROUND(I163*H163,2)</f>
        <v>0</v>
      </c>
      <c r="K163" s="202"/>
      <c r="L163" s="203"/>
      <c r="M163" s="204" t="s">
        <v>1</v>
      </c>
      <c r="N163" s="205" t="s">
        <v>39</v>
      </c>
      <c r="O163" s="76"/>
      <c r="P163" s="182">
        <f>O163*H163</f>
        <v>0</v>
      </c>
      <c r="Q163" s="182">
        <v>0.041000000000000002</v>
      </c>
      <c r="R163" s="182">
        <f>Q163*H163</f>
        <v>0.57400000000000007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208</v>
      </c>
      <c r="AT163" s="184" t="s">
        <v>149</v>
      </c>
      <c r="AU163" s="184" t="s">
        <v>84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203</v>
      </c>
      <c r="BM163" s="184" t="s">
        <v>209</v>
      </c>
    </row>
    <row r="164" s="2" customFormat="1" ht="24.15" customHeight="1">
      <c r="A164" s="37"/>
      <c r="B164" s="171"/>
      <c r="C164" s="172" t="s">
        <v>210</v>
      </c>
      <c r="D164" s="172" t="s">
        <v>126</v>
      </c>
      <c r="E164" s="173" t="s">
        <v>211</v>
      </c>
      <c r="F164" s="174" t="s">
        <v>212</v>
      </c>
      <c r="G164" s="175" t="s">
        <v>136</v>
      </c>
      <c r="H164" s="176">
        <v>28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203</v>
      </c>
      <c r="AT164" s="184" t="s">
        <v>126</v>
      </c>
      <c r="AU164" s="184" t="s">
        <v>84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203</v>
      </c>
      <c r="BM164" s="184" t="s">
        <v>213</v>
      </c>
    </row>
    <row r="165" s="2" customFormat="1" ht="16.5" customHeight="1">
      <c r="A165" s="37"/>
      <c r="B165" s="171"/>
      <c r="C165" s="195" t="s">
        <v>203</v>
      </c>
      <c r="D165" s="195" t="s">
        <v>149</v>
      </c>
      <c r="E165" s="196" t="s">
        <v>214</v>
      </c>
      <c r="F165" s="197" t="s">
        <v>215</v>
      </c>
      <c r="G165" s="198" t="s">
        <v>136</v>
      </c>
      <c r="H165" s="199">
        <v>28</v>
      </c>
      <c r="I165" s="200"/>
      <c r="J165" s="201">
        <f>ROUND(I165*H165,2)</f>
        <v>0</v>
      </c>
      <c r="K165" s="202"/>
      <c r="L165" s="203"/>
      <c r="M165" s="204" t="s">
        <v>1</v>
      </c>
      <c r="N165" s="205" t="s">
        <v>39</v>
      </c>
      <c r="O165" s="76"/>
      <c r="P165" s="182">
        <f>O165*H165</f>
        <v>0</v>
      </c>
      <c r="Q165" s="182">
        <v>0.0023999999999999998</v>
      </c>
      <c r="R165" s="182">
        <f>Q165*H165</f>
        <v>0.067199999999999996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208</v>
      </c>
      <c r="AT165" s="184" t="s">
        <v>149</v>
      </c>
      <c r="AU165" s="184" t="s">
        <v>84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203</v>
      </c>
      <c r="BM165" s="184" t="s">
        <v>216</v>
      </c>
    </row>
    <row r="166" s="2" customFormat="1" ht="21.75" customHeight="1">
      <c r="A166" s="37"/>
      <c r="B166" s="171"/>
      <c r="C166" s="172" t="s">
        <v>217</v>
      </c>
      <c r="D166" s="172" t="s">
        <v>126</v>
      </c>
      <c r="E166" s="173" t="s">
        <v>218</v>
      </c>
      <c r="F166" s="174" t="s">
        <v>219</v>
      </c>
      <c r="G166" s="175" t="s">
        <v>136</v>
      </c>
      <c r="H166" s="176">
        <v>14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203</v>
      </c>
      <c r="AT166" s="184" t="s">
        <v>126</v>
      </c>
      <c r="AU166" s="184" t="s">
        <v>84</v>
      </c>
      <c r="AY166" s="18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203</v>
      </c>
      <c r="BM166" s="184" t="s">
        <v>220</v>
      </c>
    </row>
    <row r="167" s="2" customFormat="1" ht="16.5" customHeight="1">
      <c r="A167" s="37"/>
      <c r="B167" s="171"/>
      <c r="C167" s="195" t="s">
        <v>221</v>
      </c>
      <c r="D167" s="195" t="s">
        <v>149</v>
      </c>
      <c r="E167" s="196" t="s">
        <v>222</v>
      </c>
      <c r="F167" s="197" t="s">
        <v>223</v>
      </c>
      <c r="G167" s="198" t="s">
        <v>136</v>
      </c>
      <c r="H167" s="199">
        <v>14</v>
      </c>
      <c r="I167" s="200"/>
      <c r="J167" s="201">
        <f>ROUND(I167*H167,2)</f>
        <v>0</v>
      </c>
      <c r="K167" s="202"/>
      <c r="L167" s="203"/>
      <c r="M167" s="204" t="s">
        <v>1</v>
      </c>
      <c r="N167" s="205" t="s">
        <v>39</v>
      </c>
      <c r="O167" s="76"/>
      <c r="P167" s="182">
        <f>O167*H167</f>
        <v>0</v>
      </c>
      <c r="Q167" s="182">
        <v>0.0022000000000000001</v>
      </c>
      <c r="R167" s="182">
        <f>Q167*H167</f>
        <v>0.030800000000000001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208</v>
      </c>
      <c r="AT167" s="184" t="s">
        <v>149</v>
      </c>
      <c r="AU167" s="184" t="s">
        <v>84</v>
      </c>
      <c r="AY167" s="18" t="s">
        <v>123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82</v>
      </c>
      <c r="BK167" s="185">
        <f>ROUND(I167*H167,2)</f>
        <v>0</v>
      </c>
      <c r="BL167" s="18" t="s">
        <v>203</v>
      </c>
      <c r="BM167" s="184" t="s">
        <v>224</v>
      </c>
    </row>
    <row r="168" s="2" customFormat="1" ht="24.15" customHeight="1">
      <c r="A168" s="37"/>
      <c r="B168" s="171"/>
      <c r="C168" s="172" t="s">
        <v>225</v>
      </c>
      <c r="D168" s="172" t="s">
        <v>126</v>
      </c>
      <c r="E168" s="173" t="s">
        <v>226</v>
      </c>
      <c r="F168" s="174" t="s">
        <v>227</v>
      </c>
      <c r="G168" s="175" t="s">
        <v>136</v>
      </c>
      <c r="H168" s="176">
        <v>28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39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0.028000000000000001</v>
      </c>
      <c r="T168" s="183">
        <f>S168*H168</f>
        <v>0.78400000000000003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203</v>
      </c>
      <c r="AT168" s="184" t="s">
        <v>126</v>
      </c>
      <c r="AU168" s="184" t="s">
        <v>84</v>
      </c>
      <c r="AY168" s="18" t="s">
        <v>123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82</v>
      </c>
      <c r="BK168" s="185">
        <f>ROUND(I168*H168,2)</f>
        <v>0</v>
      </c>
      <c r="BL168" s="18" t="s">
        <v>203</v>
      </c>
      <c r="BM168" s="184" t="s">
        <v>228</v>
      </c>
    </row>
    <row r="169" s="13" customFormat="1">
      <c r="A169" s="13"/>
      <c r="B169" s="186"/>
      <c r="C169" s="13"/>
      <c r="D169" s="187" t="s">
        <v>132</v>
      </c>
      <c r="E169" s="188" t="s">
        <v>1</v>
      </c>
      <c r="F169" s="189" t="s">
        <v>138</v>
      </c>
      <c r="G169" s="13"/>
      <c r="H169" s="190">
        <v>28</v>
      </c>
      <c r="I169" s="191"/>
      <c r="J169" s="13"/>
      <c r="K169" s="13"/>
      <c r="L169" s="186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132</v>
      </c>
      <c r="AU169" s="188" t="s">
        <v>84</v>
      </c>
      <c r="AV169" s="13" t="s">
        <v>84</v>
      </c>
      <c r="AW169" s="13" t="s">
        <v>31</v>
      </c>
      <c r="AX169" s="13" t="s">
        <v>82</v>
      </c>
      <c r="AY169" s="188" t="s">
        <v>123</v>
      </c>
    </row>
    <row r="170" s="2" customFormat="1" ht="33" customHeight="1">
      <c r="A170" s="37"/>
      <c r="B170" s="171"/>
      <c r="C170" s="172" t="s">
        <v>229</v>
      </c>
      <c r="D170" s="172" t="s">
        <v>126</v>
      </c>
      <c r="E170" s="173" t="s">
        <v>230</v>
      </c>
      <c r="F170" s="174" t="s">
        <v>231</v>
      </c>
      <c r="G170" s="175" t="s">
        <v>177</v>
      </c>
      <c r="H170" s="176">
        <v>0.67200000000000004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39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203</v>
      </c>
      <c r="AT170" s="184" t="s">
        <v>126</v>
      </c>
      <c r="AU170" s="184" t="s">
        <v>84</v>
      </c>
      <c r="AY170" s="18" t="s">
        <v>123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82</v>
      </c>
      <c r="BK170" s="185">
        <f>ROUND(I170*H170,2)</f>
        <v>0</v>
      </c>
      <c r="BL170" s="18" t="s">
        <v>203</v>
      </c>
      <c r="BM170" s="184" t="s">
        <v>232</v>
      </c>
    </row>
    <row r="171" s="12" customFormat="1" ht="22.8" customHeight="1">
      <c r="A171" s="12"/>
      <c r="B171" s="158"/>
      <c r="C171" s="12"/>
      <c r="D171" s="159" t="s">
        <v>73</v>
      </c>
      <c r="E171" s="169" t="s">
        <v>233</v>
      </c>
      <c r="F171" s="169" t="s">
        <v>234</v>
      </c>
      <c r="G171" s="12"/>
      <c r="H171" s="12"/>
      <c r="I171" s="161"/>
      <c r="J171" s="170">
        <f>BK171</f>
        <v>0</v>
      </c>
      <c r="K171" s="12"/>
      <c r="L171" s="158"/>
      <c r="M171" s="163"/>
      <c r="N171" s="164"/>
      <c r="O171" s="164"/>
      <c r="P171" s="165">
        <f>SUM(P172:P181)</f>
        <v>0</v>
      </c>
      <c r="Q171" s="164"/>
      <c r="R171" s="165">
        <f>SUM(R172:R181)</f>
        <v>0.0118272</v>
      </c>
      <c r="S171" s="164"/>
      <c r="T171" s="166">
        <f>SUM(T172:T181)</f>
        <v>0.0036749999999999999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84</v>
      </c>
      <c r="AT171" s="167" t="s">
        <v>73</v>
      </c>
      <c r="AU171" s="167" t="s">
        <v>82</v>
      </c>
      <c r="AY171" s="159" t="s">
        <v>123</v>
      </c>
      <c r="BK171" s="168">
        <f>SUM(BK172:BK181)</f>
        <v>0</v>
      </c>
    </row>
    <row r="172" s="2" customFormat="1" ht="24.15" customHeight="1">
      <c r="A172" s="37"/>
      <c r="B172" s="171"/>
      <c r="C172" s="172" t="s">
        <v>7</v>
      </c>
      <c r="D172" s="172" t="s">
        <v>126</v>
      </c>
      <c r="E172" s="173" t="s">
        <v>235</v>
      </c>
      <c r="F172" s="174" t="s">
        <v>236</v>
      </c>
      <c r="G172" s="175" t="s">
        <v>129</v>
      </c>
      <c r="H172" s="176">
        <v>105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39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3.4999999999999997E-05</v>
      </c>
      <c r="T172" s="183">
        <f>S172*H172</f>
        <v>0.0036749999999999999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203</v>
      </c>
      <c r="AT172" s="184" t="s">
        <v>126</v>
      </c>
      <c r="AU172" s="184" t="s">
        <v>84</v>
      </c>
      <c r="AY172" s="18" t="s">
        <v>123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82</v>
      </c>
      <c r="BK172" s="185">
        <f>ROUND(I172*H172,2)</f>
        <v>0</v>
      </c>
      <c r="BL172" s="18" t="s">
        <v>203</v>
      </c>
      <c r="BM172" s="184" t="s">
        <v>237</v>
      </c>
    </row>
    <row r="173" s="13" customFormat="1">
      <c r="A173" s="13"/>
      <c r="B173" s="186"/>
      <c r="C173" s="13"/>
      <c r="D173" s="187" t="s">
        <v>132</v>
      </c>
      <c r="E173" s="188" t="s">
        <v>1</v>
      </c>
      <c r="F173" s="189" t="s">
        <v>238</v>
      </c>
      <c r="G173" s="13"/>
      <c r="H173" s="190">
        <v>105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132</v>
      </c>
      <c r="AU173" s="188" t="s">
        <v>84</v>
      </c>
      <c r="AV173" s="13" t="s">
        <v>84</v>
      </c>
      <c r="AW173" s="13" t="s">
        <v>31</v>
      </c>
      <c r="AX173" s="13" t="s">
        <v>82</v>
      </c>
      <c r="AY173" s="188" t="s">
        <v>123</v>
      </c>
    </row>
    <row r="174" s="2" customFormat="1" ht="16.5" customHeight="1">
      <c r="A174" s="37"/>
      <c r="B174" s="171"/>
      <c r="C174" s="195" t="s">
        <v>239</v>
      </c>
      <c r="D174" s="195" t="s">
        <v>149</v>
      </c>
      <c r="E174" s="196" t="s">
        <v>240</v>
      </c>
      <c r="F174" s="197" t="s">
        <v>241</v>
      </c>
      <c r="G174" s="198" t="s">
        <v>129</v>
      </c>
      <c r="H174" s="199">
        <v>110.25</v>
      </c>
      <c r="I174" s="200"/>
      <c r="J174" s="201">
        <f>ROUND(I174*H174,2)</f>
        <v>0</v>
      </c>
      <c r="K174" s="202"/>
      <c r="L174" s="203"/>
      <c r="M174" s="204" t="s">
        <v>1</v>
      </c>
      <c r="N174" s="205" t="s">
        <v>39</v>
      </c>
      <c r="O174" s="76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208</v>
      </c>
      <c r="AT174" s="184" t="s">
        <v>149</v>
      </c>
      <c r="AU174" s="184" t="s">
        <v>84</v>
      </c>
      <c r="AY174" s="18" t="s">
        <v>123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82</v>
      </c>
      <c r="BK174" s="185">
        <f>ROUND(I174*H174,2)</f>
        <v>0</v>
      </c>
      <c r="BL174" s="18" t="s">
        <v>203</v>
      </c>
      <c r="BM174" s="184" t="s">
        <v>242</v>
      </c>
    </row>
    <row r="175" s="13" customFormat="1">
      <c r="A175" s="13"/>
      <c r="B175" s="186"/>
      <c r="C175" s="13"/>
      <c r="D175" s="187" t="s">
        <v>132</v>
      </c>
      <c r="E175" s="13"/>
      <c r="F175" s="189" t="s">
        <v>243</v>
      </c>
      <c r="G175" s="13"/>
      <c r="H175" s="190">
        <v>110.25</v>
      </c>
      <c r="I175" s="191"/>
      <c r="J175" s="13"/>
      <c r="K175" s="13"/>
      <c r="L175" s="186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132</v>
      </c>
      <c r="AU175" s="188" t="s">
        <v>84</v>
      </c>
      <c r="AV175" s="13" t="s">
        <v>84</v>
      </c>
      <c r="AW175" s="13" t="s">
        <v>3</v>
      </c>
      <c r="AX175" s="13" t="s">
        <v>82</v>
      </c>
      <c r="AY175" s="188" t="s">
        <v>123</v>
      </c>
    </row>
    <row r="176" s="2" customFormat="1" ht="24.15" customHeight="1">
      <c r="A176" s="37"/>
      <c r="B176" s="171"/>
      <c r="C176" s="172" t="s">
        <v>244</v>
      </c>
      <c r="D176" s="172" t="s">
        <v>126</v>
      </c>
      <c r="E176" s="173" t="s">
        <v>245</v>
      </c>
      <c r="F176" s="174" t="s">
        <v>246</v>
      </c>
      <c r="G176" s="175" t="s">
        <v>129</v>
      </c>
      <c r="H176" s="176">
        <v>35.840000000000003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39</v>
      </c>
      <c r="O176" s="76"/>
      <c r="P176" s="182">
        <f>O176*H176</f>
        <v>0</v>
      </c>
      <c r="Q176" s="182">
        <v>6.9999999999999994E-05</v>
      </c>
      <c r="R176" s="182">
        <f>Q176*H176</f>
        <v>0.0025087999999999998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203</v>
      </c>
      <c r="AT176" s="184" t="s">
        <v>126</v>
      </c>
      <c r="AU176" s="184" t="s">
        <v>84</v>
      </c>
      <c r="AY176" s="18" t="s">
        <v>123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82</v>
      </c>
      <c r="BK176" s="185">
        <f>ROUND(I176*H176,2)</f>
        <v>0</v>
      </c>
      <c r="BL176" s="18" t="s">
        <v>203</v>
      </c>
      <c r="BM176" s="184" t="s">
        <v>247</v>
      </c>
    </row>
    <row r="177" s="13" customFormat="1">
      <c r="A177" s="13"/>
      <c r="B177" s="186"/>
      <c r="C177" s="13"/>
      <c r="D177" s="187" t="s">
        <v>132</v>
      </c>
      <c r="E177" s="188" t="s">
        <v>1</v>
      </c>
      <c r="F177" s="189" t="s">
        <v>248</v>
      </c>
      <c r="G177" s="13"/>
      <c r="H177" s="190">
        <v>35.840000000000003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132</v>
      </c>
      <c r="AU177" s="188" t="s">
        <v>84</v>
      </c>
      <c r="AV177" s="13" t="s">
        <v>84</v>
      </c>
      <c r="AW177" s="13" t="s">
        <v>31</v>
      </c>
      <c r="AX177" s="13" t="s">
        <v>82</v>
      </c>
      <c r="AY177" s="188" t="s">
        <v>123</v>
      </c>
    </row>
    <row r="178" s="2" customFormat="1" ht="24.15" customHeight="1">
      <c r="A178" s="37"/>
      <c r="B178" s="171"/>
      <c r="C178" s="172" t="s">
        <v>249</v>
      </c>
      <c r="D178" s="172" t="s">
        <v>126</v>
      </c>
      <c r="E178" s="173" t="s">
        <v>250</v>
      </c>
      <c r="F178" s="174" t="s">
        <v>251</v>
      </c>
      <c r="G178" s="175" t="s">
        <v>129</v>
      </c>
      <c r="H178" s="176">
        <v>35.840000000000003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39</v>
      </c>
      <c r="O178" s="76"/>
      <c r="P178" s="182">
        <f>O178*H178</f>
        <v>0</v>
      </c>
      <c r="Q178" s="182">
        <v>0.00013999999999999999</v>
      </c>
      <c r="R178" s="182">
        <f>Q178*H178</f>
        <v>0.0050175999999999997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203</v>
      </c>
      <c r="AT178" s="184" t="s">
        <v>126</v>
      </c>
      <c r="AU178" s="184" t="s">
        <v>84</v>
      </c>
      <c r="AY178" s="18" t="s">
        <v>123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82</v>
      </c>
      <c r="BK178" s="185">
        <f>ROUND(I178*H178,2)</f>
        <v>0</v>
      </c>
      <c r="BL178" s="18" t="s">
        <v>203</v>
      </c>
      <c r="BM178" s="184" t="s">
        <v>252</v>
      </c>
    </row>
    <row r="179" s="13" customFormat="1">
      <c r="A179" s="13"/>
      <c r="B179" s="186"/>
      <c r="C179" s="13"/>
      <c r="D179" s="187" t="s">
        <v>132</v>
      </c>
      <c r="E179" s="188" t="s">
        <v>1</v>
      </c>
      <c r="F179" s="189" t="s">
        <v>248</v>
      </c>
      <c r="G179" s="13"/>
      <c r="H179" s="190">
        <v>35.840000000000003</v>
      </c>
      <c r="I179" s="191"/>
      <c r="J179" s="13"/>
      <c r="K179" s="13"/>
      <c r="L179" s="186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132</v>
      </c>
      <c r="AU179" s="188" t="s">
        <v>84</v>
      </c>
      <c r="AV179" s="13" t="s">
        <v>84</v>
      </c>
      <c r="AW179" s="13" t="s">
        <v>31</v>
      </c>
      <c r="AX179" s="13" t="s">
        <v>82</v>
      </c>
      <c r="AY179" s="188" t="s">
        <v>123</v>
      </c>
    </row>
    <row r="180" s="2" customFormat="1" ht="24.15" customHeight="1">
      <c r="A180" s="37"/>
      <c r="B180" s="171"/>
      <c r="C180" s="172" t="s">
        <v>253</v>
      </c>
      <c r="D180" s="172" t="s">
        <v>126</v>
      </c>
      <c r="E180" s="173" t="s">
        <v>254</v>
      </c>
      <c r="F180" s="174" t="s">
        <v>255</v>
      </c>
      <c r="G180" s="175" t="s">
        <v>129</v>
      </c>
      <c r="H180" s="176">
        <v>35.840000000000003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39</v>
      </c>
      <c r="O180" s="76"/>
      <c r="P180" s="182">
        <f>O180*H180</f>
        <v>0</v>
      </c>
      <c r="Q180" s="182">
        <v>0.00012</v>
      </c>
      <c r="R180" s="182">
        <f>Q180*H180</f>
        <v>0.0043008000000000005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203</v>
      </c>
      <c r="AT180" s="184" t="s">
        <v>126</v>
      </c>
      <c r="AU180" s="184" t="s">
        <v>84</v>
      </c>
      <c r="AY180" s="18" t="s">
        <v>123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82</v>
      </c>
      <c r="BK180" s="185">
        <f>ROUND(I180*H180,2)</f>
        <v>0</v>
      </c>
      <c r="BL180" s="18" t="s">
        <v>203</v>
      </c>
      <c r="BM180" s="184" t="s">
        <v>256</v>
      </c>
    </row>
    <row r="181" s="13" customFormat="1">
      <c r="A181" s="13"/>
      <c r="B181" s="186"/>
      <c r="C181" s="13"/>
      <c r="D181" s="187" t="s">
        <v>132</v>
      </c>
      <c r="E181" s="188" t="s">
        <v>1</v>
      </c>
      <c r="F181" s="189" t="s">
        <v>248</v>
      </c>
      <c r="G181" s="13"/>
      <c r="H181" s="190">
        <v>35.840000000000003</v>
      </c>
      <c r="I181" s="191"/>
      <c r="J181" s="13"/>
      <c r="K181" s="13"/>
      <c r="L181" s="186"/>
      <c r="M181" s="192"/>
      <c r="N181" s="193"/>
      <c r="O181" s="193"/>
      <c r="P181" s="193"/>
      <c r="Q181" s="193"/>
      <c r="R181" s="193"/>
      <c r="S181" s="193"/>
      <c r="T181" s="19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8" t="s">
        <v>132</v>
      </c>
      <c r="AU181" s="188" t="s">
        <v>84</v>
      </c>
      <c r="AV181" s="13" t="s">
        <v>84</v>
      </c>
      <c r="AW181" s="13" t="s">
        <v>31</v>
      </c>
      <c r="AX181" s="13" t="s">
        <v>82</v>
      </c>
      <c r="AY181" s="188" t="s">
        <v>123</v>
      </c>
    </row>
    <row r="182" s="12" customFormat="1" ht="22.8" customHeight="1">
      <c r="A182" s="12"/>
      <c r="B182" s="158"/>
      <c r="C182" s="12"/>
      <c r="D182" s="159" t="s">
        <v>73</v>
      </c>
      <c r="E182" s="169" t="s">
        <v>257</v>
      </c>
      <c r="F182" s="169" t="s">
        <v>258</v>
      </c>
      <c r="G182" s="12"/>
      <c r="H182" s="12"/>
      <c r="I182" s="161"/>
      <c r="J182" s="170">
        <f>BK182</f>
        <v>0</v>
      </c>
      <c r="K182" s="12"/>
      <c r="L182" s="158"/>
      <c r="M182" s="163"/>
      <c r="N182" s="164"/>
      <c r="O182" s="164"/>
      <c r="P182" s="165">
        <f>SUM(P183:P190)</f>
        <v>0</v>
      </c>
      <c r="Q182" s="164"/>
      <c r="R182" s="165">
        <f>SUM(R183:R190)</f>
        <v>0.035593600000000003</v>
      </c>
      <c r="S182" s="164"/>
      <c r="T182" s="166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9" t="s">
        <v>84</v>
      </c>
      <c r="AT182" s="167" t="s">
        <v>73</v>
      </c>
      <c r="AU182" s="167" t="s">
        <v>82</v>
      </c>
      <c r="AY182" s="159" t="s">
        <v>123</v>
      </c>
      <c r="BK182" s="168">
        <f>SUM(BK183:BK190)</f>
        <v>0</v>
      </c>
    </row>
    <row r="183" s="2" customFormat="1" ht="24.15" customHeight="1">
      <c r="A183" s="37"/>
      <c r="B183" s="171"/>
      <c r="C183" s="172" t="s">
        <v>259</v>
      </c>
      <c r="D183" s="172" t="s">
        <v>126</v>
      </c>
      <c r="E183" s="173" t="s">
        <v>260</v>
      </c>
      <c r="F183" s="174" t="s">
        <v>261</v>
      </c>
      <c r="G183" s="175" t="s">
        <v>129</v>
      </c>
      <c r="H183" s="176">
        <v>70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39</v>
      </c>
      <c r="O183" s="76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203</v>
      </c>
      <c r="AT183" s="184" t="s">
        <v>126</v>
      </c>
      <c r="AU183" s="184" t="s">
        <v>84</v>
      </c>
      <c r="AY183" s="18" t="s">
        <v>123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82</v>
      </c>
      <c r="BK183" s="185">
        <f>ROUND(I183*H183,2)</f>
        <v>0</v>
      </c>
      <c r="BL183" s="18" t="s">
        <v>203</v>
      </c>
      <c r="BM183" s="184" t="s">
        <v>262</v>
      </c>
    </row>
    <row r="184" s="13" customFormat="1">
      <c r="A184" s="13"/>
      <c r="B184" s="186"/>
      <c r="C184" s="13"/>
      <c r="D184" s="187" t="s">
        <v>132</v>
      </c>
      <c r="E184" s="188" t="s">
        <v>1</v>
      </c>
      <c r="F184" s="189" t="s">
        <v>133</v>
      </c>
      <c r="G184" s="13"/>
      <c r="H184" s="190">
        <v>70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132</v>
      </c>
      <c r="AU184" s="188" t="s">
        <v>84</v>
      </c>
      <c r="AV184" s="13" t="s">
        <v>84</v>
      </c>
      <c r="AW184" s="13" t="s">
        <v>31</v>
      </c>
      <c r="AX184" s="13" t="s">
        <v>82</v>
      </c>
      <c r="AY184" s="188" t="s">
        <v>123</v>
      </c>
    </row>
    <row r="185" s="2" customFormat="1" ht="24.15" customHeight="1">
      <c r="A185" s="37"/>
      <c r="B185" s="171"/>
      <c r="C185" s="172" t="s">
        <v>263</v>
      </c>
      <c r="D185" s="172" t="s">
        <v>126</v>
      </c>
      <c r="E185" s="173" t="s">
        <v>264</v>
      </c>
      <c r="F185" s="174" t="s">
        <v>265</v>
      </c>
      <c r="G185" s="175" t="s">
        <v>129</v>
      </c>
      <c r="H185" s="176">
        <v>70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39</v>
      </c>
      <c r="O185" s="76"/>
      <c r="P185" s="182">
        <f>O185*H185</f>
        <v>0</v>
      </c>
      <c r="Q185" s="182">
        <v>0.00020000000000000001</v>
      </c>
      <c r="R185" s="182">
        <f>Q185*H185</f>
        <v>0.014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203</v>
      </c>
      <c r="AT185" s="184" t="s">
        <v>126</v>
      </c>
      <c r="AU185" s="184" t="s">
        <v>84</v>
      </c>
      <c r="AY185" s="18" t="s">
        <v>123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82</v>
      </c>
      <c r="BK185" s="185">
        <f>ROUND(I185*H185,2)</f>
        <v>0</v>
      </c>
      <c r="BL185" s="18" t="s">
        <v>203</v>
      </c>
      <c r="BM185" s="184" t="s">
        <v>266</v>
      </c>
    </row>
    <row r="186" s="13" customFormat="1">
      <c r="A186" s="13"/>
      <c r="B186" s="186"/>
      <c r="C186" s="13"/>
      <c r="D186" s="187" t="s">
        <v>132</v>
      </c>
      <c r="E186" s="188" t="s">
        <v>1</v>
      </c>
      <c r="F186" s="189" t="s">
        <v>133</v>
      </c>
      <c r="G186" s="13"/>
      <c r="H186" s="190">
        <v>70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132</v>
      </c>
      <c r="AU186" s="188" t="s">
        <v>84</v>
      </c>
      <c r="AV186" s="13" t="s">
        <v>84</v>
      </c>
      <c r="AW186" s="13" t="s">
        <v>31</v>
      </c>
      <c r="AX186" s="13" t="s">
        <v>82</v>
      </c>
      <c r="AY186" s="188" t="s">
        <v>123</v>
      </c>
    </row>
    <row r="187" s="2" customFormat="1" ht="24.15" customHeight="1">
      <c r="A187" s="37"/>
      <c r="B187" s="171"/>
      <c r="C187" s="172" t="s">
        <v>267</v>
      </c>
      <c r="D187" s="172" t="s">
        <v>126</v>
      </c>
      <c r="E187" s="173" t="s">
        <v>268</v>
      </c>
      <c r="F187" s="174" t="s">
        <v>269</v>
      </c>
      <c r="G187" s="175" t="s">
        <v>129</v>
      </c>
      <c r="H187" s="176">
        <v>129.36000000000001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39</v>
      </c>
      <c r="O187" s="76"/>
      <c r="P187" s="182">
        <f>O187*H187</f>
        <v>0</v>
      </c>
      <c r="Q187" s="182">
        <v>1.0000000000000001E-05</v>
      </c>
      <c r="R187" s="182">
        <f>Q187*H187</f>
        <v>0.0012936000000000002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203</v>
      </c>
      <c r="AT187" s="184" t="s">
        <v>126</v>
      </c>
      <c r="AU187" s="184" t="s">
        <v>84</v>
      </c>
      <c r="AY187" s="18" t="s">
        <v>123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82</v>
      </c>
      <c r="BK187" s="185">
        <f>ROUND(I187*H187,2)</f>
        <v>0</v>
      </c>
      <c r="BL187" s="18" t="s">
        <v>203</v>
      </c>
      <c r="BM187" s="184" t="s">
        <v>270</v>
      </c>
    </row>
    <row r="188" s="13" customFormat="1">
      <c r="A188" s="13"/>
      <c r="B188" s="186"/>
      <c r="C188" s="13"/>
      <c r="D188" s="187" t="s">
        <v>132</v>
      </c>
      <c r="E188" s="188" t="s">
        <v>1</v>
      </c>
      <c r="F188" s="189" t="s">
        <v>271</v>
      </c>
      <c r="G188" s="13"/>
      <c r="H188" s="190">
        <v>129.36000000000001</v>
      </c>
      <c r="I188" s="191"/>
      <c r="J188" s="13"/>
      <c r="K188" s="13"/>
      <c r="L188" s="186"/>
      <c r="M188" s="192"/>
      <c r="N188" s="193"/>
      <c r="O188" s="193"/>
      <c r="P188" s="193"/>
      <c r="Q188" s="193"/>
      <c r="R188" s="193"/>
      <c r="S188" s="193"/>
      <c r="T188" s="19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132</v>
      </c>
      <c r="AU188" s="188" t="s">
        <v>84</v>
      </c>
      <c r="AV188" s="13" t="s">
        <v>84</v>
      </c>
      <c r="AW188" s="13" t="s">
        <v>31</v>
      </c>
      <c r="AX188" s="13" t="s">
        <v>82</v>
      </c>
      <c r="AY188" s="188" t="s">
        <v>123</v>
      </c>
    </row>
    <row r="189" s="2" customFormat="1" ht="24.15" customHeight="1">
      <c r="A189" s="37"/>
      <c r="B189" s="171"/>
      <c r="C189" s="172" t="s">
        <v>272</v>
      </c>
      <c r="D189" s="172" t="s">
        <v>126</v>
      </c>
      <c r="E189" s="173" t="s">
        <v>273</v>
      </c>
      <c r="F189" s="174" t="s">
        <v>274</v>
      </c>
      <c r="G189" s="175" t="s">
        <v>129</v>
      </c>
      <c r="H189" s="176">
        <v>70</v>
      </c>
      <c r="I189" s="177"/>
      <c r="J189" s="178">
        <f>ROUND(I189*H189,2)</f>
        <v>0</v>
      </c>
      <c r="K189" s="179"/>
      <c r="L189" s="38"/>
      <c r="M189" s="180" t="s">
        <v>1</v>
      </c>
      <c r="N189" s="181" t="s">
        <v>39</v>
      </c>
      <c r="O189" s="76"/>
      <c r="P189" s="182">
        <f>O189*H189</f>
        <v>0</v>
      </c>
      <c r="Q189" s="182">
        <v>0.00029</v>
      </c>
      <c r="R189" s="182">
        <f>Q189*H189</f>
        <v>0.020299999999999999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203</v>
      </c>
      <c r="AT189" s="184" t="s">
        <v>126</v>
      </c>
      <c r="AU189" s="184" t="s">
        <v>84</v>
      </c>
      <c r="AY189" s="18" t="s">
        <v>123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82</v>
      </c>
      <c r="BK189" s="185">
        <f>ROUND(I189*H189,2)</f>
        <v>0</v>
      </c>
      <c r="BL189" s="18" t="s">
        <v>203</v>
      </c>
      <c r="BM189" s="184" t="s">
        <v>275</v>
      </c>
    </row>
    <row r="190" s="13" customFormat="1">
      <c r="A190" s="13"/>
      <c r="B190" s="186"/>
      <c r="C190" s="13"/>
      <c r="D190" s="187" t="s">
        <v>132</v>
      </c>
      <c r="E190" s="188" t="s">
        <v>1</v>
      </c>
      <c r="F190" s="189" t="s">
        <v>133</v>
      </c>
      <c r="G190" s="13"/>
      <c r="H190" s="190">
        <v>70</v>
      </c>
      <c r="I190" s="191"/>
      <c r="J190" s="13"/>
      <c r="K190" s="13"/>
      <c r="L190" s="186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132</v>
      </c>
      <c r="AU190" s="188" t="s">
        <v>84</v>
      </c>
      <c r="AV190" s="13" t="s">
        <v>84</v>
      </c>
      <c r="AW190" s="13" t="s">
        <v>31</v>
      </c>
      <c r="AX190" s="13" t="s">
        <v>82</v>
      </c>
      <c r="AY190" s="188" t="s">
        <v>123</v>
      </c>
    </row>
    <row r="191" s="12" customFormat="1" ht="25.92" customHeight="1">
      <c r="A191" s="12"/>
      <c r="B191" s="158"/>
      <c r="C191" s="12"/>
      <c r="D191" s="159" t="s">
        <v>73</v>
      </c>
      <c r="E191" s="160" t="s">
        <v>276</v>
      </c>
      <c r="F191" s="160" t="s">
        <v>277</v>
      </c>
      <c r="G191" s="12"/>
      <c r="H191" s="12"/>
      <c r="I191" s="161"/>
      <c r="J191" s="162">
        <f>BK191</f>
        <v>0</v>
      </c>
      <c r="K191" s="12"/>
      <c r="L191" s="158"/>
      <c r="M191" s="163"/>
      <c r="N191" s="164"/>
      <c r="O191" s="164"/>
      <c r="P191" s="165">
        <f>P192+P194</f>
        <v>0</v>
      </c>
      <c r="Q191" s="164"/>
      <c r="R191" s="165">
        <f>R192+R194</f>
        <v>0</v>
      </c>
      <c r="S191" s="164"/>
      <c r="T191" s="166">
        <f>T192+T194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9" t="s">
        <v>148</v>
      </c>
      <c r="AT191" s="167" t="s">
        <v>73</v>
      </c>
      <c r="AU191" s="167" t="s">
        <v>74</v>
      </c>
      <c r="AY191" s="159" t="s">
        <v>123</v>
      </c>
      <c r="BK191" s="168">
        <f>BK192+BK194</f>
        <v>0</v>
      </c>
    </row>
    <row r="192" s="12" customFormat="1" ht="22.8" customHeight="1">
      <c r="A192" s="12"/>
      <c r="B192" s="158"/>
      <c r="C192" s="12"/>
      <c r="D192" s="159" t="s">
        <v>73</v>
      </c>
      <c r="E192" s="169" t="s">
        <v>278</v>
      </c>
      <c r="F192" s="169" t="s">
        <v>279</v>
      </c>
      <c r="G192" s="12"/>
      <c r="H192" s="12"/>
      <c r="I192" s="161"/>
      <c r="J192" s="170">
        <f>BK192</f>
        <v>0</v>
      </c>
      <c r="K192" s="12"/>
      <c r="L192" s="158"/>
      <c r="M192" s="163"/>
      <c r="N192" s="164"/>
      <c r="O192" s="164"/>
      <c r="P192" s="165">
        <f>P193</f>
        <v>0</v>
      </c>
      <c r="Q192" s="164"/>
      <c r="R192" s="165">
        <f>R193</f>
        <v>0</v>
      </c>
      <c r="S192" s="164"/>
      <c r="T192" s="166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9" t="s">
        <v>148</v>
      </c>
      <c r="AT192" s="167" t="s">
        <v>73</v>
      </c>
      <c r="AU192" s="167" t="s">
        <v>82</v>
      </c>
      <c r="AY192" s="159" t="s">
        <v>123</v>
      </c>
      <c r="BK192" s="168">
        <f>BK193</f>
        <v>0</v>
      </c>
    </row>
    <row r="193" s="2" customFormat="1" ht="16.5" customHeight="1">
      <c r="A193" s="37"/>
      <c r="B193" s="171"/>
      <c r="C193" s="172" t="s">
        <v>280</v>
      </c>
      <c r="D193" s="172" t="s">
        <v>126</v>
      </c>
      <c r="E193" s="173" t="s">
        <v>281</v>
      </c>
      <c r="F193" s="174" t="s">
        <v>279</v>
      </c>
      <c r="G193" s="175" t="s">
        <v>282</v>
      </c>
      <c r="H193" s="176">
        <v>1</v>
      </c>
      <c r="I193" s="177"/>
      <c r="J193" s="178">
        <f>ROUND(I193*H193,2)</f>
        <v>0</v>
      </c>
      <c r="K193" s="179"/>
      <c r="L193" s="38"/>
      <c r="M193" s="180" t="s">
        <v>1</v>
      </c>
      <c r="N193" s="181" t="s">
        <v>39</v>
      </c>
      <c r="O193" s="76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283</v>
      </c>
      <c r="AT193" s="184" t="s">
        <v>126</v>
      </c>
      <c r="AU193" s="184" t="s">
        <v>84</v>
      </c>
      <c r="AY193" s="18" t="s">
        <v>123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82</v>
      </c>
      <c r="BK193" s="185">
        <f>ROUND(I193*H193,2)</f>
        <v>0</v>
      </c>
      <c r="BL193" s="18" t="s">
        <v>283</v>
      </c>
      <c r="BM193" s="184" t="s">
        <v>284</v>
      </c>
    </row>
    <row r="194" s="12" customFormat="1" ht="22.8" customHeight="1">
      <c r="A194" s="12"/>
      <c r="B194" s="158"/>
      <c r="C194" s="12"/>
      <c r="D194" s="159" t="s">
        <v>73</v>
      </c>
      <c r="E194" s="169" t="s">
        <v>285</v>
      </c>
      <c r="F194" s="169" t="s">
        <v>286</v>
      </c>
      <c r="G194" s="12"/>
      <c r="H194" s="12"/>
      <c r="I194" s="161"/>
      <c r="J194" s="170">
        <f>BK194</f>
        <v>0</v>
      </c>
      <c r="K194" s="12"/>
      <c r="L194" s="158"/>
      <c r="M194" s="163"/>
      <c r="N194" s="164"/>
      <c r="O194" s="164"/>
      <c r="P194" s="165">
        <f>P195</f>
        <v>0</v>
      </c>
      <c r="Q194" s="164"/>
      <c r="R194" s="165">
        <f>R195</f>
        <v>0</v>
      </c>
      <c r="S194" s="164"/>
      <c r="T194" s="166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9" t="s">
        <v>148</v>
      </c>
      <c r="AT194" s="167" t="s">
        <v>73</v>
      </c>
      <c r="AU194" s="167" t="s">
        <v>82</v>
      </c>
      <c r="AY194" s="159" t="s">
        <v>123</v>
      </c>
      <c r="BK194" s="168">
        <f>BK195</f>
        <v>0</v>
      </c>
    </row>
    <row r="195" s="2" customFormat="1" ht="16.5" customHeight="1">
      <c r="A195" s="37"/>
      <c r="B195" s="171"/>
      <c r="C195" s="172" t="s">
        <v>287</v>
      </c>
      <c r="D195" s="172" t="s">
        <v>126</v>
      </c>
      <c r="E195" s="173" t="s">
        <v>288</v>
      </c>
      <c r="F195" s="174" t="s">
        <v>286</v>
      </c>
      <c r="G195" s="175" t="s">
        <v>282</v>
      </c>
      <c r="H195" s="176">
        <v>1</v>
      </c>
      <c r="I195" s="177"/>
      <c r="J195" s="178">
        <f>ROUND(I195*H195,2)</f>
        <v>0</v>
      </c>
      <c r="K195" s="179"/>
      <c r="L195" s="38"/>
      <c r="M195" s="221" t="s">
        <v>1</v>
      </c>
      <c r="N195" s="222" t="s">
        <v>39</v>
      </c>
      <c r="O195" s="223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283</v>
      </c>
      <c r="AT195" s="184" t="s">
        <v>126</v>
      </c>
      <c r="AU195" s="184" t="s">
        <v>84</v>
      </c>
      <c r="AY195" s="18" t="s">
        <v>123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82</v>
      </c>
      <c r="BK195" s="185">
        <f>ROUND(I195*H195,2)</f>
        <v>0</v>
      </c>
      <c r="BL195" s="18" t="s">
        <v>283</v>
      </c>
      <c r="BM195" s="184" t="s">
        <v>289</v>
      </c>
    </row>
    <row r="196" s="2" customFormat="1" ht="6.96" customHeight="1">
      <c r="A196" s="37"/>
      <c r="B196" s="59"/>
      <c r="C196" s="60"/>
      <c r="D196" s="60"/>
      <c r="E196" s="60"/>
      <c r="F196" s="60"/>
      <c r="G196" s="60"/>
      <c r="H196" s="60"/>
      <c r="I196" s="60"/>
      <c r="J196" s="60"/>
      <c r="K196" s="60"/>
      <c r="L196" s="38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autoFilter ref="C127:K19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 - SO5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ROUND((SUM(BE121:BE165)),  2)</f>
        <v>0</v>
      </c>
      <c r="G33" s="37"/>
      <c r="H33" s="37"/>
      <c r="I33" s="127">
        <v>0.20999999999999999</v>
      </c>
      <c r="J33" s="126">
        <f>ROUND(((SUM(BE121:BE165))*I33),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ROUND((SUM(BF121:BF165)),  2)</f>
        <v>0</v>
      </c>
      <c r="G34" s="37"/>
      <c r="H34" s="37"/>
      <c r="I34" s="127">
        <v>0.12</v>
      </c>
      <c r="J34" s="126">
        <f>ROUND(((SUM(BF121:BF165))*I34),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ROUND((SUM(BG121:BG165)),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ROUND((SUM(BH121:BH165)),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ROUND((SUM(BI121:BI165)),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 - SO5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EPS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291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292</v>
      </c>
      <c r="E98" s="141"/>
      <c r="F98" s="141"/>
      <c r="G98" s="141"/>
      <c r="H98" s="141"/>
      <c r="I98" s="141"/>
      <c r="J98" s="142">
        <f>J133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293</v>
      </c>
      <c r="E99" s="141"/>
      <c r="F99" s="141"/>
      <c r="G99" s="141"/>
      <c r="H99" s="141"/>
      <c r="I99" s="141"/>
      <c r="J99" s="142">
        <f>J135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9"/>
      <c r="C100" s="9"/>
      <c r="D100" s="140" t="s">
        <v>294</v>
      </c>
      <c r="E100" s="141"/>
      <c r="F100" s="141"/>
      <c r="G100" s="141"/>
      <c r="H100" s="141"/>
      <c r="I100" s="141"/>
      <c r="J100" s="142">
        <f>J137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9"/>
      <c r="C101" s="9"/>
      <c r="D101" s="140" t="s">
        <v>295</v>
      </c>
      <c r="E101" s="141"/>
      <c r="F101" s="141"/>
      <c r="G101" s="141"/>
      <c r="H101" s="141"/>
      <c r="I101" s="141"/>
      <c r="J101" s="142">
        <f>J152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 xml:space="preserve">Výměna protipožárních dveří - ZČU  PLZEŇ - objekt FEL - SO5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89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02 - EPS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Univerzitní 2795/26, Plzeň</v>
      </c>
      <c r="G115" s="37"/>
      <c r="H115" s="37"/>
      <c r="I115" s="31" t="s">
        <v>22</v>
      </c>
      <c r="J115" s="68" t="str">
        <f>IF(J12="","",J12)</f>
        <v>28. 2. 2024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30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7"/>
      <c r="E118" s="37"/>
      <c r="F118" s="26" t="str">
        <f>IF(E18="","",E18)</f>
        <v>Vyplň údaj</v>
      </c>
      <c r="G118" s="37"/>
      <c r="H118" s="37"/>
      <c r="I118" s="31" t="s">
        <v>32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109</v>
      </c>
      <c r="D120" s="150" t="s">
        <v>59</v>
      </c>
      <c r="E120" s="150" t="s">
        <v>55</v>
      </c>
      <c r="F120" s="150" t="s">
        <v>56</v>
      </c>
      <c r="G120" s="150" t="s">
        <v>110</v>
      </c>
      <c r="H120" s="150" t="s">
        <v>111</v>
      </c>
      <c r="I120" s="150" t="s">
        <v>112</v>
      </c>
      <c r="J120" s="151" t="s">
        <v>93</v>
      </c>
      <c r="K120" s="152" t="s">
        <v>113</v>
      </c>
      <c r="L120" s="153"/>
      <c r="M120" s="85" t="s">
        <v>1</v>
      </c>
      <c r="N120" s="86" t="s">
        <v>38</v>
      </c>
      <c r="O120" s="86" t="s">
        <v>114</v>
      </c>
      <c r="P120" s="86" t="s">
        <v>115</v>
      </c>
      <c r="Q120" s="86" t="s">
        <v>116</v>
      </c>
      <c r="R120" s="86" t="s">
        <v>117</v>
      </c>
      <c r="S120" s="86" t="s">
        <v>118</v>
      </c>
      <c r="T120" s="87" t="s">
        <v>119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120</v>
      </c>
      <c r="D121" s="37"/>
      <c r="E121" s="37"/>
      <c r="F121" s="37"/>
      <c r="G121" s="37"/>
      <c r="H121" s="37"/>
      <c r="I121" s="37"/>
      <c r="J121" s="154">
        <f>BK121</f>
        <v>0</v>
      </c>
      <c r="K121" s="37"/>
      <c r="L121" s="38"/>
      <c r="M121" s="88"/>
      <c r="N121" s="72"/>
      <c r="O121" s="89"/>
      <c r="P121" s="155">
        <f>P122+P133+P135+P137+P152</f>
        <v>0</v>
      </c>
      <c r="Q121" s="89"/>
      <c r="R121" s="155">
        <f>R122+R133+R135+R137+R152</f>
        <v>0</v>
      </c>
      <c r="S121" s="89"/>
      <c r="T121" s="156">
        <f>T122+T133+T135+T137+T152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73</v>
      </c>
      <c r="AU121" s="18" t="s">
        <v>95</v>
      </c>
      <c r="BK121" s="157">
        <f>BK122+BK133+BK135+BK137+BK152</f>
        <v>0</v>
      </c>
    </row>
    <row r="122" s="12" customFormat="1" ht="25.92" customHeight="1">
      <c r="A122" s="12"/>
      <c r="B122" s="158"/>
      <c r="C122" s="12"/>
      <c r="D122" s="159" t="s">
        <v>73</v>
      </c>
      <c r="E122" s="160" t="s">
        <v>296</v>
      </c>
      <c r="F122" s="160" t="s">
        <v>86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SUM(P123:P132)</f>
        <v>0</v>
      </c>
      <c r="Q122" s="164"/>
      <c r="R122" s="165">
        <f>SUM(R123:R132)</f>
        <v>0</v>
      </c>
      <c r="S122" s="164"/>
      <c r="T122" s="166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82</v>
      </c>
      <c r="AT122" s="167" t="s">
        <v>73</v>
      </c>
      <c r="AU122" s="167" t="s">
        <v>74</v>
      </c>
      <c r="AY122" s="159" t="s">
        <v>123</v>
      </c>
      <c r="BK122" s="168">
        <f>SUM(BK123:BK132)</f>
        <v>0</v>
      </c>
    </row>
    <row r="123" s="2" customFormat="1" ht="24.15" customHeight="1">
      <c r="A123" s="37"/>
      <c r="B123" s="171"/>
      <c r="C123" s="172" t="s">
        <v>82</v>
      </c>
      <c r="D123" s="172" t="s">
        <v>126</v>
      </c>
      <c r="E123" s="173" t="s">
        <v>297</v>
      </c>
      <c r="F123" s="174" t="s">
        <v>298</v>
      </c>
      <c r="G123" s="175" t="s">
        <v>299</v>
      </c>
      <c r="H123" s="176">
        <v>24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39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130</v>
      </c>
      <c r="AT123" s="184" t="s">
        <v>126</v>
      </c>
      <c r="AU123" s="184" t="s">
        <v>82</v>
      </c>
      <c r="AY123" s="18" t="s">
        <v>123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82</v>
      </c>
      <c r="BK123" s="185">
        <f>ROUND(I123*H123,2)</f>
        <v>0</v>
      </c>
      <c r="BL123" s="18" t="s">
        <v>130</v>
      </c>
      <c r="BM123" s="184" t="s">
        <v>84</v>
      </c>
    </row>
    <row r="124" s="2" customFormat="1" ht="24.15" customHeight="1">
      <c r="A124" s="37"/>
      <c r="B124" s="171"/>
      <c r="C124" s="172" t="s">
        <v>84</v>
      </c>
      <c r="D124" s="172" t="s">
        <v>126</v>
      </c>
      <c r="E124" s="173" t="s">
        <v>300</v>
      </c>
      <c r="F124" s="174" t="s">
        <v>301</v>
      </c>
      <c r="G124" s="175" t="s">
        <v>299</v>
      </c>
      <c r="H124" s="176">
        <v>24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130</v>
      </c>
      <c r="AT124" s="184" t="s">
        <v>126</v>
      </c>
      <c r="AU124" s="184" t="s">
        <v>82</v>
      </c>
      <c r="AY124" s="18" t="s">
        <v>123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130</v>
      </c>
      <c r="BM124" s="184" t="s">
        <v>130</v>
      </c>
    </row>
    <row r="125" s="2" customFormat="1" ht="21.75" customHeight="1">
      <c r="A125" s="37"/>
      <c r="B125" s="171"/>
      <c r="C125" s="172" t="s">
        <v>139</v>
      </c>
      <c r="D125" s="172" t="s">
        <v>126</v>
      </c>
      <c r="E125" s="173" t="s">
        <v>302</v>
      </c>
      <c r="F125" s="174" t="s">
        <v>303</v>
      </c>
      <c r="G125" s="175" t="s">
        <v>299</v>
      </c>
      <c r="H125" s="176">
        <v>2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130</v>
      </c>
      <c r="AT125" s="184" t="s">
        <v>126</v>
      </c>
      <c r="AU125" s="184" t="s">
        <v>82</v>
      </c>
      <c r="AY125" s="18" t="s">
        <v>123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130</v>
      </c>
      <c r="BM125" s="184" t="s">
        <v>124</v>
      </c>
    </row>
    <row r="126" s="2" customFormat="1" ht="24.15" customHeight="1">
      <c r="A126" s="37"/>
      <c r="B126" s="171"/>
      <c r="C126" s="172" t="s">
        <v>130</v>
      </c>
      <c r="D126" s="172" t="s">
        <v>126</v>
      </c>
      <c r="E126" s="173" t="s">
        <v>304</v>
      </c>
      <c r="F126" s="174" t="s">
        <v>305</v>
      </c>
      <c r="G126" s="175" t="s">
        <v>299</v>
      </c>
      <c r="H126" s="176">
        <v>2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130</v>
      </c>
      <c r="AT126" s="184" t="s">
        <v>126</v>
      </c>
      <c r="AU126" s="184" t="s">
        <v>82</v>
      </c>
      <c r="AY126" s="18" t="s">
        <v>123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130</v>
      </c>
      <c r="BM126" s="184" t="s">
        <v>152</v>
      </c>
    </row>
    <row r="127" s="2" customFormat="1" ht="24.15" customHeight="1">
      <c r="A127" s="37"/>
      <c r="B127" s="171"/>
      <c r="C127" s="172" t="s">
        <v>148</v>
      </c>
      <c r="D127" s="172" t="s">
        <v>126</v>
      </c>
      <c r="E127" s="173" t="s">
        <v>306</v>
      </c>
      <c r="F127" s="174" t="s">
        <v>307</v>
      </c>
      <c r="G127" s="175" t="s">
        <v>299</v>
      </c>
      <c r="H127" s="176">
        <v>2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130</v>
      </c>
      <c r="AT127" s="184" t="s">
        <v>126</v>
      </c>
      <c r="AU127" s="184" t="s">
        <v>82</v>
      </c>
      <c r="AY127" s="18" t="s">
        <v>123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130</v>
      </c>
      <c r="BM127" s="184" t="s">
        <v>182</v>
      </c>
    </row>
    <row r="128" s="2" customFormat="1" ht="24.15" customHeight="1">
      <c r="A128" s="37"/>
      <c r="B128" s="171"/>
      <c r="C128" s="172" t="s">
        <v>124</v>
      </c>
      <c r="D128" s="172" t="s">
        <v>126</v>
      </c>
      <c r="E128" s="173" t="s">
        <v>308</v>
      </c>
      <c r="F128" s="174" t="s">
        <v>309</v>
      </c>
      <c r="G128" s="175" t="s">
        <v>299</v>
      </c>
      <c r="H128" s="176">
        <v>24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130</v>
      </c>
      <c r="AT128" s="184" t="s">
        <v>126</v>
      </c>
      <c r="AU128" s="184" t="s">
        <v>82</v>
      </c>
      <c r="AY128" s="18" t="s">
        <v>123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130</v>
      </c>
      <c r="BM128" s="184" t="s">
        <v>8</v>
      </c>
    </row>
    <row r="129" s="2" customFormat="1" ht="24.15" customHeight="1">
      <c r="A129" s="37"/>
      <c r="B129" s="171"/>
      <c r="C129" s="172" t="s">
        <v>168</v>
      </c>
      <c r="D129" s="172" t="s">
        <v>126</v>
      </c>
      <c r="E129" s="173" t="s">
        <v>310</v>
      </c>
      <c r="F129" s="174" t="s">
        <v>311</v>
      </c>
      <c r="G129" s="175" t="s">
        <v>299</v>
      </c>
      <c r="H129" s="176">
        <v>24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130</v>
      </c>
      <c r="AT129" s="184" t="s">
        <v>126</v>
      </c>
      <c r="AU129" s="184" t="s">
        <v>82</v>
      </c>
      <c r="AY129" s="18" t="s">
        <v>123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130</v>
      </c>
      <c r="BM129" s="184" t="s">
        <v>205</v>
      </c>
    </row>
    <row r="130" s="2" customFormat="1" ht="16.5" customHeight="1">
      <c r="A130" s="37"/>
      <c r="B130" s="171"/>
      <c r="C130" s="172" t="s">
        <v>152</v>
      </c>
      <c r="D130" s="172" t="s">
        <v>126</v>
      </c>
      <c r="E130" s="173" t="s">
        <v>312</v>
      </c>
      <c r="F130" s="174" t="s">
        <v>313</v>
      </c>
      <c r="G130" s="175" t="s">
        <v>299</v>
      </c>
      <c r="H130" s="176">
        <v>12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130</v>
      </c>
      <c r="AT130" s="184" t="s">
        <v>126</v>
      </c>
      <c r="AU130" s="184" t="s">
        <v>82</v>
      </c>
      <c r="AY130" s="18" t="s">
        <v>123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130</v>
      </c>
      <c r="BM130" s="184" t="s">
        <v>203</v>
      </c>
    </row>
    <row r="131" s="2" customFormat="1" ht="16.5" customHeight="1">
      <c r="A131" s="37"/>
      <c r="B131" s="171"/>
      <c r="C131" s="172" t="s">
        <v>154</v>
      </c>
      <c r="D131" s="172" t="s">
        <v>126</v>
      </c>
      <c r="E131" s="173" t="s">
        <v>314</v>
      </c>
      <c r="F131" s="174" t="s">
        <v>315</v>
      </c>
      <c r="G131" s="175" t="s">
        <v>299</v>
      </c>
      <c r="H131" s="176">
        <v>6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82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221</v>
      </c>
    </row>
    <row r="132" s="2" customFormat="1" ht="16.5" customHeight="1">
      <c r="A132" s="37"/>
      <c r="B132" s="171"/>
      <c r="C132" s="172" t="s">
        <v>182</v>
      </c>
      <c r="D132" s="172" t="s">
        <v>126</v>
      </c>
      <c r="E132" s="173" t="s">
        <v>316</v>
      </c>
      <c r="F132" s="174" t="s">
        <v>317</v>
      </c>
      <c r="G132" s="175" t="s">
        <v>299</v>
      </c>
      <c r="H132" s="176">
        <v>6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130</v>
      </c>
      <c r="AT132" s="184" t="s">
        <v>126</v>
      </c>
      <c r="AU132" s="184" t="s">
        <v>82</v>
      </c>
      <c r="AY132" s="18" t="s">
        <v>123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130</v>
      </c>
      <c r="BM132" s="184" t="s">
        <v>229</v>
      </c>
    </row>
    <row r="133" s="12" customFormat="1" ht="25.92" customHeight="1">
      <c r="A133" s="12"/>
      <c r="B133" s="158"/>
      <c r="C133" s="12"/>
      <c r="D133" s="159" t="s">
        <v>73</v>
      </c>
      <c r="E133" s="160" t="s">
        <v>318</v>
      </c>
      <c r="F133" s="160" t="s">
        <v>319</v>
      </c>
      <c r="G133" s="12"/>
      <c r="H133" s="12"/>
      <c r="I133" s="161"/>
      <c r="J133" s="162">
        <f>BK133</f>
        <v>0</v>
      </c>
      <c r="K133" s="12"/>
      <c r="L133" s="158"/>
      <c r="M133" s="163"/>
      <c r="N133" s="164"/>
      <c r="O133" s="164"/>
      <c r="P133" s="165">
        <f>P134</f>
        <v>0</v>
      </c>
      <c r="Q133" s="164"/>
      <c r="R133" s="165">
        <f>R134</f>
        <v>0</v>
      </c>
      <c r="S133" s="164"/>
      <c r="T133" s="166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82</v>
      </c>
      <c r="AT133" s="167" t="s">
        <v>73</v>
      </c>
      <c r="AU133" s="167" t="s">
        <v>74</v>
      </c>
      <c r="AY133" s="159" t="s">
        <v>123</v>
      </c>
      <c r="BK133" s="168">
        <f>BK134</f>
        <v>0</v>
      </c>
    </row>
    <row r="134" s="2" customFormat="1" ht="21.75" customHeight="1">
      <c r="A134" s="37"/>
      <c r="B134" s="171"/>
      <c r="C134" s="172" t="s">
        <v>187</v>
      </c>
      <c r="D134" s="172" t="s">
        <v>126</v>
      </c>
      <c r="E134" s="173" t="s">
        <v>320</v>
      </c>
      <c r="F134" s="174" t="s">
        <v>321</v>
      </c>
      <c r="G134" s="175" t="s">
        <v>299</v>
      </c>
      <c r="H134" s="176">
        <v>1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130</v>
      </c>
      <c r="AT134" s="184" t="s">
        <v>126</v>
      </c>
      <c r="AU134" s="184" t="s">
        <v>82</v>
      </c>
      <c r="AY134" s="18" t="s">
        <v>123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130</v>
      </c>
      <c r="BM134" s="184" t="s">
        <v>239</v>
      </c>
    </row>
    <row r="135" s="12" customFormat="1" ht="25.92" customHeight="1">
      <c r="A135" s="12"/>
      <c r="B135" s="158"/>
      <c r="C135" s="12"/>
      <c r="D135" s="159" t="s">
        <v>73</v>
      </c>
      <c r="E135" s="160" t="s">
        <v>322</v>
      </c>
      <c r="F135" s="160" t="s">
        <v>323</v>
      </c>
      <c r="G135" s="12"/>
      <c r="H135" s="12"/>
      <c r="I135" s="161"/>
      <c r="J135" s="162">
        <f>BK135</f>
        <v>0</v>
      </c>
      <c r="K135" s="12"/>
      <c r="L135" s="158"/>
      <c r="M135" s="163"/>
      <c r="N135" s="164"/>
      <c r="O135" s="164"/>
      <c r="P135" s="165">
        <f>P136</f>
        <v>0</v>
      </c>
      <c r="Q135" s="164"/>
      <c r="R135" s="165">
        <f>R136</f>
        <v>0</v>
      </c>
      <c r="S135" s="164"/>
      <c r="T135" s="166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82</v>
      </c>
      <c r="AT135" s="167" t="s">
        <v>73</v>
      </c>
      <c r="AU135" s="167" t="s">
        <v>74</v>
      </c>
      <c r="AY135" s="159" t="s">
        <v>123</v>
      </c>
      <c r="BK135" s="168">
        <f>BK136</f>
        <v>0</v>
      </c>
    </row>
    <row r="136" s="2" customFormat="1" ht="16.5" customHeight="1">
      <c r="A136" s="37"/>
      <c r="B136" s="171"/>
      <c r="C136" s="172" t="s">
        <v>8</v>
      </c>
      <c r="D136" s="172" t="s">
        <v>126</v>
      </c>
      <c r="E136" s="173" t="s">
        <v>324</v>
      </c>
      <c r="F136" s="174" t="s">
        <v>325</v>
      </c>
      <c r="G136" s="175" t="s">
        <v>299</v>
      </c>
      <c r="H136" s="176">
        <v>30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130</v>
      </c>
      <c r="AT136" s="184" t="s">
        <v>126</v>
      </c>
      <c r="AU136" s="184" t="s">
        <v>82</v>
      </c>
      <c r="AY136" s="18" t="s">
        <v>123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130</v>
      </c>
      <c r="BM136" s="184" t="s">
        <v>249</v>
      </c>
    </row>
    <row r="137" s="12" customFormat="1" ht="25.92" customHeight="1">
      <c r="A137" s="12"/>
      <c r="B137" s="158"/>
      <c r="C137" s="12"/>
      <c r="D137" s="159" t="s">
        <v>73</v>
      </c>
      <c r="E137" s="160" t="s">
        <v>326</v>
      </c>
      <c r="F137" s="160" t="s">
        <v>327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SUM(P138:P151)</f>
        <v>0</v>
      </c>
      <c r="Q137" s="164"/>
      <c r="R137" s="165">
        <f>SUM(R138:R151)</f>
        <v>0</v>
      </c>
      <c r="S137" s="164"/>
      <c r="T137" s="166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82</v>
      </c>
      <c r="AT137" s="167" t="s">
        <v>73</v>
      </c>
      <c r="AU137" s="167" t="s">
        <v>74</v>
      </c>
      <c r="AY137" s="159" t="s">
        <v>123</v>
      </c>
      <c r="BK137" s="168">
        <f>SUM(BK138:BK151)</f>
        <v>0</v>
      </c>
    </row>
    <row r="138" s="2" customFormat="1" ht="16.5" customHeight="1">
      <c r="A138" s="37"/>
      <c r="B138" s="171"/>
      <c r="C138" s="172" t="s">
        <v>200</v>
      </c>
      <c r="D138" s="172" t="s">
        <v>126</v>
      </c>
      <c r="E138" s="173" t="s">
        <v>328</v>
      </c>
      <c r="F138" s="174" t="s">
        <v>329</v>
      </c>
      <c r="G138" s="175" t="s">
        <v>142</v>
      </c>
      <c r="H138" s="176">
        <v>450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130</v>
      </c>
      <c r="AT138" s="184" t="s">
        <v>126</v>
      </c>
      <c r="AU138" s="184" t="s">
        <v>82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259</v>
      </c>
    </row>
    <row r="139" s="2" customFormat="1">
      <c r="A139" s="37"/>
      <c r="B139" s="38"/>
      <c r="C139" s="37"/>
      <c r="D139" s="187" t="s">
        <v>330</v>
      </c>
      <c r="E139" s="37"/>
      <c r="F139" s="226" t="s">
        <v>331</v>
      </c>
      <c r="G139" s="37"/>
      <c r="H139" s="37"/>
      <c r="I139" s="227"/>
      <c r="J139" s="37"/>
      <c r="K139" s="37"/>
      <c r="L139" s="38"/>
      <c r="M139" s="228"/>
      <c r="N139" s="229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330</v>
      </c>
      <c r="AU139" s="18" t="s">
        <v>82</v>
      </c>
    </row>
    <row r="140" s="2" customFormat="1" ht="16.5" customHeight="1">
      <c r="A140" s="37"/>
      <c r="B140" s="171"/>
      <c r="C140" s="172" t="s">
        <v>205</v>
      </c>
      <c r="D140" s="172" t="s">
        <v>126</v>
      </c>
      <c r="E140" s="173" t="s">
        <v>332</v>
      </c>
      <c r="F140" s="174" t="s">
        <v>329</v>
      </c>
      <c r="G140" s="175" t="s">
        <v>142</v>
      </c>
      <c r="H140" s="176">
        <v>700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82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267</v>
      </c>
    </row>
    <row r="141" s="2" customFormat="1">
      <c r="A141" s="37"/>
      <c r="B141" s="38"/>
      <c r="C141" s="37"/>
      <c r="D141" s="187" t="s">
        <v>330</v>
      </c>
      <c r="E141" s="37"/>
      <c r="F141" s="226" t="s">
        <v>333</v>
      </c>
      <c r="G141" s="37"/>
      <c r="H141" s="37"/>
      <c r="I141" s="227"/>
      <c r="J141" s="37"/>
      <c r="K141" s="37"/>
      <c r="L141" s="38"/>
      <c r="M141" s="228"/>
      <c r="N141" s="229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330</v>
      </c>
      <c r="AU141" s="18" t="s">
        <v>82</v>
      </c>
    </row>
    <row r="142" s="2" customFormat="1" ht="16.5" customHeight="1">
      <c r="A142" s="37"/>
      <c r="B142" s="171"/>
      <c r="C142" s="172" t="s">
        <v>210</v>
      </c>
      <c r="D142" s="172" t="s">
        <v>126</v>
      </c>
      <c r="E142" s="173" t="s">
        <v>334</v>
      </c>
      <c r="F142" s="174" t="s">
        <v>329</v>
      </c>
      <c r="G142" s="175" t="s">
        <v>142</v>
      </c>
      <c r="H142" s="176">
        <v>100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130</v>
      </c>
      <c r="AT142" s="184" t="s">
        <v>126</v>
      </c>
      <c r="AU142" s="184" t="s">
        <v>82</v>
      </c>
      <c r="AY142" s="18" t="s">
        <v>123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130</v>
      </c>
      <c r="BM142" s="184" t="s">
        <v>280</v>
      </c>
    </row>
    <row r="143" s="2" customFormat="1">
      <c r="A143" s="37"/>
      <c r="B143" s="38"/>
      <c r="C143" s="37"/>
      <c r="D143" s="187" t="s">
        <v>330</v>
      </c>
      <c r="E143" s="37"/>
      <c r="F143" s="226" t="s">
        <v>335</v>
      </c>
      <c r="G143" s="37"/>
      <c r="H143" s="37"/>
      <c r="I143" s="227"/>
      <c r="J143" s="37"/>
      <c r="K143" s="37"/>
      <c r="L143" s="38"/>
      <c r="M143" s="228"/>
      <c r="N143" s="229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330</v>
      </c>
      <c r="AU143" s="18" t="s">
        <v>82</v>
      </c>
    </row>
    <row r="144" s="2" customFormat="1" ht="16.5" customHeight="1">
      <c r="A144" s="37"/>
      <c r="B144" s="171"/>
      <c r="C144" s="172" t="s">
        <v>203</v>
      </c>
      <c r="D144" s="172" t="s">
        <v>126</v>
      </c>
      <c r="E144" s="173" t="s">
        <v>336</v>
      </c>
      <c r="F144" s="174" t="s">
        <v>337</v>
      </c>
      <c r="G144" s="175" t="s">
        <v>299</v>
      </c>
      <c r="H144" s="176">
        <v>15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130</v>
      </c>
      <c r="AT144" s="184" t="s">
        <v>126</v>
      </c>
      <c r="AU144" s="184" t="s">
        <v>82</v>
      </c>
      <c r="AY144" s="18" t="s">
        <v>123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130</v>
      </c>
      <c r="BM144" s="184" t="s">
        <v>208</v>
      </c>
    </row>
    <row r="145" s="2" customFormat="1">
      <c r="A145" s="37"/>
      <c r="B145" s="38"/>
      <c r="C145" s="37"/>
      <c r="D145" s="187" t="s">
        <v>330</v>
      </c>
      <c r="E145" s="37"/>
      <c r="F145" s="226" t="s">
        <v>338</v>
      </c>
      <c r="G145" s="37"/>
      <c r="H145" s="37"/>
      <c r="I145" s="227"/>
      <c r="J145" s="37"/>
      <c r="K145" s="37"/>
      <c r="L145" s="38"/>
      <c r="M145" s="228"/>
      <c r="N145" s="229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330</v>
      </c>
      <c r="AU145" s="18" t="s">
        <v>82</v>
      </c>
    </row>
    <row r="146" s="2" customFormat="1" ht="16.5" customHeight="1">
      <c r="A146" s="37"/>
      <c r="B146" s="171"/>
      <c r="C146" s="172" t="s">
        <v>217</v>
      </c>
      <c r="D146" s="172" t="s">
        <v>126</v>
      </c>
      <c r="E146" s="173" t="s">
        <v>339</v>
      </c>
      <c r="F146" s="174" t="s">
        <v>340</v>
      </c>
      <c r="G146" s="175" t="s">
        <v>142</v>
      </c>
      <c r="H146" s="176">
        <v>300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130</v>
      </c>
      <c r="AT146" s="184" t="s">
        <v>126</v>
      </c>
      <c r="AU146" s="184" t="s">
        <v>82</v>
      </c>
      <c r="AY146" s="18" t="s">
        <v>123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130</v>
      </c>
      <c r="BM146" s="184" t="s">
        <v>341</v>
      </c>
    </row>
    <row r="147" s="2" customFormat="1" ht="16.5" customHeight="1">
      <c r="A147" s="37"/>
      <c r="B147" s="171"/>
      <c r="C147" s="172" t="s">
        <v>221</v>
      </c>
      <c r="D147" s="172" t="s">
        <v>126</v>
      </c>
      <c r="E147" s="173" t="s">
        <v>342</v>
      </c>
      <c r="F147" s="174" t="s">
        <v>343</v>
      </c>
      <c r="G147" s="175" t="s">
        <v>142</v>
      </c>
      <c r="H147" s="176">
        <v>400</v>
      </c>
      <c r="I147" s="177"/>
      <c r="J147" s="178">
        <f>ROUND(I147*H147,2)</f>
        <v>0</v>
      </c>
      <c r="K147" s="179"/>
      <c r="L147" s="38"/>
      <c r="M147" s="180" t="s">
        <v>1</v>
      </c>
      <c r="N147" s="181" t="s">
        <v>39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130</v>
      </c>
      <c r="AT147" s="184" t="s">
        <v>126</v>
      </c>
      <c r="AU147" s="184" t="s">
        <v>82</v>
      </c>
      <c r="AY147" s="18" t="s">
        <v>123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82</v>
      </c>
      <c r="BK147" s="185">
        <f>ROUND(I147*H147,2)</f>
        <v>0</v>
      </c>
      <c r="BL147" s="18" t="s">
        <v>130</v>
      </c>
      <c r="BM147" s="184" t="s">
        <v>344</v>
      </c>
    </row>
    <row r="148" s="2" customFormat="1" ht="16.5" customHeight="1">
      <c r="A148" s="37"/>
      <c r="B148" s="171"/>
      <c r="C148" s="172" t="s">
        <v>225</v>
      </c>
      <c r="D148" s="172" t="s">
        <v>126</v>
      </c>
      <c r="E148" s="173" t="s">
        <v>345</v>
      </c>
      <c r="F148" s="174" t="s">
        <v>346</v>
      </c>
      <c r="G148" s="175" t="s">
        <v>299</v>
      </c>
      <c r="H148" s="176">
        <v>200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130</v>
      </c>
      <c r="AT148" s="184" t="s">
        <v>126</v>
      </c>
      <c r="AU148" s="184" t="s">
        <v>82</v>
      </c>
      <c r="AY148" s="18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130</v>
      </c>
      <c r="BM148" s="184" t="s">
        <v>347</v>
      </c>
    </row>
    <row r="149" s="2" customFormat="1" ht="16.5" customHeight="1">
      <c r="A149" s="37"/>
      <c r="B149" s="171"/>
      <c r="C149" s="172" t="s">
        <v>229</v>
      </c>
      <c r="D149" s="172" t="s">
        <v>126</v>
      </c>
      <c r="E149" s="173" t="s">
        <v>348</v>
      </c>
      <c r="F149" s="174" t="s">
        <v>349</v>
      </c>
      <c r="G149" s="175" t="s">
        <v>299</v>
      </c>
      <c r="H149" s="176">
        <v>20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130</v>
      </c>
      <c r="AT149" s="184" t="s">
        <v>126</v>
      </c>
      <c r="AU149" s="184" t="s">
        <v>82</v>
      </c>
      <c r="AY149" s="18" t="s">
        <v>123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130</v>
      </c>
      <c r="BM149" s="184" t="s">
        <v>350</v>
      </c>
    </row>
    <row r="150" s="2" customFormat="1" ht="16.5" customHeight="1">
      <c r="A150" s="37"/>
      <c r="B150" s="171"/>
      <c r="C150" s="172" t="s">
        <v>7</v>
      </c>
      <c r="D150" s="172" t="s">
        <v>126</v>
      </c>
      <c r="E150" s="173" t="s">
        <v>351</v>
      </c>
      <c r="F150" s="174" t="s">
        <v>352</v>
      </c>
      <c r="G150" s="175" t="s">
        <v>299</v>
      </c>
      <c r="H150" s="176">
        <v>20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130</v>
      </c>
      <c r="AT150" s="184" t="s">
        <v>126</v>
      </c>
      <c r="AU150" s="184" t="s">
        <v>82</v>
      </c>
      <c r="AY150" s="18" t="s">
        <v>123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130</v>
      </c>
      <c r="BM150" s="184" t="s">
        <v>353</v>
      </c>
    </row>
    <row r="151" s="2" customFormat="1" ht="16.5" customHeight="1">
      <c r="A151" s="37"/>
      <c r="B151" s="171"/>
      <c r="C151" s="172" t="s">
        <v>239</v>
      </c>
      <c r="D151" s="172" t="s">
        <v>126</v>
      </c>
      <c r="E151" s="173" t="s">
        <v>354</v>
      </c>
      <c r="F151" s="174" t="s">
        <v>355</v>
      </c>
      <c r="G151" s="175" t="s">
        <v>356</v>
      </c>
      <c r="H151" s="176">
        <v>1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82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357</v>
      </c>
    </row>
    <row r="152" s="12" customFormat="1" ht="25.92" customHeight="1">
      <c r="A152" s="12"/>
      <c r="B152" s="158"/>
      <c r="C152" s="12"/>
      <c r="D152" s="159" t="s">
        <v>73</v>
      </c>
      <c r="E152" s="160" t="s">
        <v>358</v>
      </c>
      <c r="F152" s="160" t="s">
        <v>359</v>
      </c>
      <c r="G152" s="12"/>
      <c r="H152" s="12"/>
      <c r="I152" s="161"/>
      <c r="J152" s="162">
        <f>BK152</f>
        <v>0</v>
      </c>
      <c r="K152" s="12"/>
      <c r="L152" s="158"/>
      <c r="M152" s="163"/>
      <c r="N152" s="164"/>
      <c r="O152" s="164"/>
      <c r="P152" s="165">
        <f>SUM(P153:P165)</f>
        <v>0</v>
      </c>
      <c r="Q152" s="164"/>
      <c r="R152" s="165">
        <f>SUM(R153:R165)</f>
        <v>0</v>
      </c>
      <c r="S152" s="164"/>
      <c r="T152" s="166">
        <f>SUM(T153:T165)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82</v>
      </c>
      <c r="AT152" s="167" t="s">
        <v>73</v>
      </c>
      <c r="AU152" s="167" t="s">
        <v>74</v>
      </c>
      <c r="AY152" s="159" t="s">
        <v>123</v>
      </c>
      <c r="BK152" s="168">
        <f>SUM(BK153:BK165)</f>
        <v>0</v>
      </c>
    </row>
    <row r="153" s="2" customFormat="1" ht="16.5" customHeight="1">
      <c r="A153" s="37"/>
      <c r="B153" s="171"/>
      <c r="C153" s="172" t="s">
        <v>244</v>
      </c>
      <c r="D153" s="172" t="s">
        <v>126</v>
      </c>
      <c r="E153" s="173" t="s">
        <v>360</v>
      </c>
      <c r="F153" s="174" t="s">
        <v>361</v>
      </c>
      <c r="G153" s="175" t="s">
        <v>299</v>
      </c>
      <c r="H153" s="176">
        <v>25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82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362</v>
      </c>
    </row>
    <row r="154" s="2" customFormat="1" ht="16.5" customHeight="1">
      <c r="A154" s="37"/>
      <c r="B154" s="171"/>
      <c r="C154" s="172" t="s">
        <v>249</v>
      </c>
      <c r="D154" s="172" t="s">
        <v>126</v>
      </c>
      <c r="E154" s="173" t="s">
        <v>363</v>
      </c>
      <c r="F154" s="174" t="s">
        <v>364</v>
      </c>
      <c r="G154" s="175" t="s">
        <v>299</v>
      </c>
      <c r="H154" s="176">
        <v>25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39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130</v>
      </c>
      <c r="AT154" s="184" t="s">
        <v>126</v>
      </c>
      <c r="AU154" s="184" t="s">
        <v>82</v>
      </c>
      <c r="AY154" s="18" t="s">
        <v>123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82</v>
      </c>
      <c r="BK154" s="185">
        <f>ROUND(I154*H154,2)</f>
        <v>0</v>
      </c>
      <c r="BL154" s="18" t="s">
        <v>130</v>
      </c>
      <c r="BM154" s="184" t="s">
        <v>365</v>
      </c>
    </row>
    <row r="155" s="2" customFormat="1" ht="16.5" customHeight="1">
      <c r="A155" s="37"/>
      <c r="B155" s="171"/>
      <c r="C155" s="172" t="s">
        <v>253</v>
      </c>
      <c r="D155" s="172" t="s">
        <v>126</v>
      </c>
      <c r="E155" s="173" t="s">
        <v>366</v>
      </c>
      <c r="F155" s="174" t="s">
        <v>367</v>
      </c>
      <c r="G155" s="175" t="s">
        <v>356</v>
      </c>
      <c r="H155" s="176">
        <v>1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82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368</v>
      </c>
    </row>
    <row r="156" s="2" customFormat="1" ht="16.5" customHeight="1">
      <c r="A156" s="37"/>
      <c r="B156" s="171"/>
      <c r="C156" s="172" t="s">
        <v>259</v>
      </c>
      <c r="D156" s="172" t="s">
        <v>126</v>
      </c>
      <c r="E156" s="173" t="s">
        <v>369</v>
      </c>
      <c r="F156" s="174" t="s">
        <v>370</v>
      </c>
      <c r="G156" s="175" t="s">
        <v>129</v>
      </c>
      <c r="H156" s="176">
        <v>100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39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130</v>
      </c>
      <c r="AT156" s="184" t="s">
        <v>126</v>
      </c>
      <c r="AU156" s="184" t="s">
        <v>82</v>
      </c>
      <c r="AY156" s="18" t="s">
        <v>123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82</v>
      </c>
      <c r="BK156" s="185">
        <f>ROUND(I156*H156,2)</f>
        <v>0</v>
      </c>
      <c r="BL156" s="18" t="s">
        <v>130</v>
      </c>
      <c r="BM156" s="184" t="s">
        <v>371</v>
      </c>
    </row>
    <row r="157" s="2" customFormat="1" ht="16.5" customHeight="1">
      <c r="A157" s="37"/>
      <c r="B157" s="171"/>
      <c r="C157" s="172" t="s">
        <v>263</v>
      </c>
      <c r="D157" s="172" t="s">
        <v>126</v>
      </c>
      <c r="E157" s="173" t="s">
        <v>372</v>
      </c>
      <c r="F157" s="174" t="s">
        <v>373</v>
      </c>
      <c r="G157" s="175" t="s">
        <v>374</v>
      </c>
      <c r="H157" s="176">
        <v>25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82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375</v>
      </c>
    </row>
    <row r="158" s="2" customFormat="1" ht="16.5" customHeight="1">
      <c r="A158" s="37"/>
      <c r="B158" s="171"/>
      <c r="C158" s="172" t="s">
        <v>267</v>
      </c>
      <c r="D158" s="172" t="s">
        <v>126</v>
      </c>
      <c r="E158" s="173" t="s">
        <v>376</v>
      </c>
      <c r="F158" s="174" t="s">
        <v>377</v>
      </c>
      <c r="G158" s="175" t="s">
        <v>374</v>
      </c>
      <c r="H158" s="176">
        <v>40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39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130</v>
      </c>
      <c r="AT158" s="184" t="s">
        <v>126</v>
      </c>
      <c r="AU158" s="184" t="s">
        <v>82</v>
      </c>
      <c r="AY158" s="18" t="s">
        <v>123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82</v>
      </c>
      <c r="BK158" s="185">
        <f>ROUND(I158*H158,2)</f>
        <v>0</v>
      </c>
      <c r="BL158" s="18" t="s">
        <v>130</v>
      </c>
      <c r="BM158" s="184" t="s">
        <v>378</v>
      </c>
    </row>
    <row r="159" s="2" customFormat="1" ht="16.5" customHeight="1">
      <c r="A159" s="37"/>
      <c r="B159" s="171"/>
      <c r="C159" s="172" t="s">
        <v>272</v>
      </c>
      <c r="D159" s="172" t="s">
        <v>126</v>
      </c>
      <c r="E159" s="173" t="s">
        <v>379</v>
      </c>
      <c r="F159" s="174" t="s">
        <v>380</v>
      </c>
      <c r="G159" s="175" t="s">
        <v>374</v>
      </c>
      <c r="H159" s="176">
        <v>50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130</v>
      </c>
      <c r="AT159" s="184" t="s">
        <v>126</v>
      </c>
      <c r="AU159" s="184" t="s">
        <v>82</v>
      </c>
      <c r="AY159" s="18" t="s">
        <v>123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130</v>
      </c>
      <c r="BM159" s="184" t="s">
        <v>381</v>
      </c>
    </row>
    <row r="160" s="2" customFormat="1" ht="16.5" customHeight="1">
      <c r="A160" s="37"/>
      <c r="B160" s="171"/>
      <c r="C160" s="172" t="s">
        <v>280</v>
      </c>
      <c r="D160" s="172" t="s">
        <v>126</v>
      </c>
      <c r="E160" s="173" t="s">
        <v>382</v>
      </c>
      <c r="F160" s="174" t="s">
        <v>383</v>
      </c>
      <c r="G160" s="175" t="s">
        <v>356</v>
      </c>
      <c r="H160" s="176">
        <v>1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130</v>
      </c>
      <c r="AT160" s="184" t="s">
        <v>126</v>
      </c>
      <c r="AU160" s="184" t="s">
        <v>82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130</v>
      </c>
      <c r="BM160" s="184" t="s">
        <v>384</v>
      </c>
    </row>
    <row r="161" s="2" customFormat="1" ht="16.5" customHeight="1">
      <c r="A161" s="37"/>
      <c r="B161" s="171"/>
      <c r="C161" s="172" t="s">
        <v>287</v>
      </c>
      <c r="D161" s="172" t="s">
        <v>126</v>
      </c>
      <c r="E161" s="173" t="s">
        <v>385</v>
      </c>
      <c r="F161" s="174" t="s">
        <v>386</v>
      </c>
      <c r="G161" s="175" t="s">
        <v>374</v>
      </c>
      <c r="H161" s="176">
        <v>22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39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130</v>
      </c>
      <c r="AT161" s="184" t="s">
        <v>126</v>
      </c>
      <c r="AU161" s="184" t="s">
        <v>82</v>
      </c>
      <c r="AY161" s="18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130</v>
      </c>
      <c r="BM161" s="184" t="s">
        <v>387</v>
      </c>
    </row>
    <row r="162" s="2" customFormat="1" ht="16.5" customHeight="1">
      <c r="A162" s="37"/>
      <c r="B162" s="171"/>
      <c r="C162" s="172" t="s">
        <v>208</v>
      </c>
      <c r="D162" s="172" t="s">
        <v>126</v>
      </c>
      <c r="E162" s="173" t="s">
        <v>388</v>
      </c>
      <c r="F162" s="174" t="s">
        <v>389</v>
      </c>
      <c r="G162" s="175" t="s">
        <v>356</v>
      </c>
      <c r="H162" s="176">
        <v>1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130</v>
      </c>
      <c r="AT162" s="184" t="s">
        <v>126</v>
      </c>
      <c r="AU162" s="184" t="s">
        <v>82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130</v>
      </c>
      <c r="BM162" s="184" t="s">
        <v>390</v>
      </c>
    </row>
    <row r="163" s="2" customFormat="1" ht="16.5" customHeight="1">
      <c r="A163" s="37"/>
      <c r="B163" s="171"/>
      <c r="C163" s="172" t="s">
        <v>391</v>
      </c>
      <c r="D163" s="172" t="s">
        <v>126</v>
      </c>
      <c r="E163" s="173" t="s">
        <v>392</v>
      </c>
      <c r="F163" s="174" t="s">
        <v>393</v>
      </c>
      <c r="G163" s="175" t="s">
        <v>356</v>
      </c>
      <c r="H163" s="176">
        <v>1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39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130</v>
      </c>
      <c r="AT163" s="184" t="s">
        <v>126</v>
      </c>
      <c r="AU163" s="184" t="s">
        <v>82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130</v>
      </c>
      <c r="BM163" s="184" t="s">
        <v>394</v>
      </c>
    </row>
    <row r="164" s="2" customFormat="1" ht="16.5" customHeight="1">
      <c r="A164" s="37"/>
      <c r="B164" s="171"/>
      <c r="C164" s="172" t="s">
        <v>341</v>
      </c>
      <c r="D164" s="172" t="s">
        <v>126</v>
      </c>
      <c r="E164" s="173" t="s">
        <v>395</v>
      </c>
      <c r="F164" s="174" t="s">
        <v>396</v>
      </c>
      <c r="G164" s="175" t="s">
        <v>356</v>
      </c>
      <c r="H164" s="176">
        <v>1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130</v>
      </c>
      <c r="AT164" s="184" t="s">
        <v>126</v>
      </c>
      <c r="AU164" s="184" t="s">
        <v>82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130</v>
      </c>
      <c r="BM164" s="184" t="s">
        <v>397</v>
      </c>
    </row>
    <row r="165" s="2" customFormat="1" ht="16.5" customHeight="1">
      <c r="A165" s="37"/>
      <c r="B165" s="171"/>
      <c r="C165" s="172" t="s">
        <v>398</v>
      </c>
      <c r="D165" s="172" t="s">
        <v>126</v>
      </c>
      <c r="E165" s="173" t="s">
        <v>399</v>
      </c>
      <c r="F165" s="174" t="s">
        <v>400</v>
      </c>
      <c r="G165" s="175" t="s">
        <v>356</v>
      </c>
      <c r="H165" s="176">
        <v>1</v>
      </c>
      <c r="I165" s="177"/>
      <c r="J165" s="178">
        <f>ROUND(I165*H165,2)</f>
        <v>0</v>
      </c>
      <c r="K165" s="179"/>
      <c r="L165" s="38"/>
      <c r="M165" s="221" t="s">
        <v>1</v>
      </c>
      <c r="N165" s="222" t="s">
        <v>39</v>
      </c>
      <c r="O165" s="223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130</v>
      </c>
      <c r="AT165" s="184" t="s">
        <v>126</v>
      </c>
      <c r="AU165" s="184" t="s">
        <v>82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130</v>
      </c>
      <c r="BM165" s="184" t="s">
        <v>401</v>
      </c>
    </row>
    <row r="166" s="2" customFormat="1" ht="6.96" customHeight="1">
      <c r="A166" s="37"/>
      <c r="B166" s="59"/>
      <c r="C166" s="60"/>
      <c r="D166" s="60"/>
      <c r="E166" s="60"/>
      <c r="F166" s="60"/>
      <c r="G166" s="60"/>
      <c r="H166" s="60"/>
      <c r="I166" s="60"/>
      <c r="J166" s="60"/>
      <c r="K166" s="60"/>
      <c r="L166" s="38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autoFilter ref="C120:K16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2024-02-28T11:30:20Z</dcterms:created>
  <dcterms:modified xsi:type="dcterms:W3CDTF">2024-02-28T11:30:22Z</dcterms:modified>
</cp:coreProperties>
</file>